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iklova" reservationPassword="0"/>
  <workbookPr/>
  <bookViews>
    <workbookView xWindow="240" yWindow="120" windowWidth="14940" windowHeight="9225" activeTab="0"/>
  </bookViews>
  <sheets>
    <sheet name="Rekapitulace" sheetId="1" r:id="rId1"/>
    <sheet name="D.1_D.1.1_D.1.1.3_PS 01-01-31" sheetId="2" r:id="rId2"/>
    <sheet name="2.1.1_SO 01-10-01_SO 01-10-01.1" sheetId="3" r:id="rId3"/>
    <sheet name="2.1.1_SO 01-10-01_SO 01-10-01.2" sheetId="4" r:id="rId4"/>
    <sheet name="D.2_D.2.1_D.2.1.1_SO 01-11-01" sheetId="5" r:id="rId5"/>
    <sheet name="D.2_D.2.1_D.2.1.3_SO 01-13-01" sheetId="6" r:id="rId6"/>
    <sheet name="D.2_D.2.1_D.2.1.3_SO 01-13-01.1" sheetId="7" r:id="rId7"/>
    <sheet name="D.2_D.2.1_D.2.1.4_SO 01-21-01" sheetId="8" r:id="rId8"/>
    <sheet name="D.2_D.2.1_D.2.1.6_SO 01-31-01" sheetId="9" r:id="rId9"/>
    <sheet name="D.2_D.2.2_D.2.2.1_SO 01-72-01" sheetId="10" r:id="rId10"/>
    <sheet name="D.2_D.2.3_D.2.3.6_SO 01-86-01" sheetId="11" r:id="rId11"/>
    <sheet name="D.2_D.2.4_D.2.4.1_SO 01-92-01.1" sheetId="12" r:id="rId12"/>
    <sheet name="D.2_D.2.4_D.2.4.1_SO 01-92-01.2" sheetId="13" r:id="rId13"/>
    <sheet name="H_SO 98-98" sheetId="14" r:id="rId14"/>
    <sheet name="SO 90-90" sheetId="15" r:id="rId15"/>
  </sheets>
  <definedNames/>
  <calcPr/>
  <webPublishing/>
</workbook>
</file>

<file path=xl/sharedStrings.xml><?xml version="1.0" encoding="utf-8"?>
<sst xmlns="http://schemas.openxmlformats.org/spreadsheetml/2006/main" count="8545" uniqueCount="1765">
  <si>
    <t>Firma: MORAVIA CONSULT Olomouc a.s.</t>
  </si>
  <si>
    <t>Rekapitulace ceny</t>
  </si>
  <si>
    <t>Stavba: 20-084-232-SR - Rekonstrukce a doplnění závor na přejezdu P7844 v km 17,407 trati odb. Moravice (mimo) – Svobodné He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</si>
  <si>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</si>
  <si>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</si>
  <si>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</si>
  <si>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</si>
  <si>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</si>
  <si>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</si>
  <si>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</si>
  <si>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</si>
  <si>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</si>
  <si>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</si>
  <si>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</si>
  <si>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</si>
  <si>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20-084-232-SR</t>
  </si>
  <si>
    <t>Rekonstrukce a doplnění závor na přejezdu P7844 v km 17,407 trati odb. Moravice (mimo) – Svobodné He</t>
  </si>
  <si>
    <t>O</t>
  </si>
  <si>
    <t>Objekt:</t>
  </si>
  <si>
    <t>D.1</t>
  </si>
  <si>
    <t>Technologická část</t>
  </si>
  <si>
    <t>O1</t>
  </si>
  <si>
    <t>D.1.1</t>
  </si>
  <si>
    <t>ZABEZPEČOVACÍ ZAŘÍZENÍ</t>
  </si>
  <si>
    <t>O2</t>
  </si>
  <si>
    <t>D.1.1.3</t>
  </si>
  <si>
    <t>Přejezdové zabezpečovací zařízení (PZS)</t>
  </si>
  <si>
    <t>O3</t>
  </si>
  <si>
    <t>Rozpočet:</t>
  </si>
  <si>
    <t>0,00</t>
  </si>
  <si>
    <t>15,00</t>
  </si>
  <si>
    <t>21,00</t>
  </si>
  <si>
    <t>3</t>
  </si>
  <si>
    <t>2</t>
  </si>
  <si>
    <t>PS 01-01-31</t>
  </si>
  <si>
    <t>PZS v km 17,407 (P7844)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</si>
  <si>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</si>
  <si>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</si>
  <si>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</si>
  <si>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</si>
  <si>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</si>
  <si>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</si>
  <si>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</si>
  <si>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</si>
  <si>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</si>
  <si>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</si>
  <si>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</si>
  <si>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</si>
  <si>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</si>
  <si>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</si>
  <si>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</si>
  <si>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</si>
  <si>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</si>
  <si>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</si>
  <si>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</si>
  <si>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D.1.1</t>
  </si>
  <si>
    <t xml:space="preserve">    D.1.1.3</t>
  </si>
  <si>
    <t xml:space="preserve">      PS 01-01-31</t>
  </si>
  <si>
    <t>SD</t>
  </si>
  <si>
    <t>Montáž zabezpečovací a sdělovací techniky</t>
  </si>
  <si>
    <t>P</t>
  </si>
  <si>
    <t>02720</t>
  </si>
  <si>
    <t>POMOC PRÁCE ZŘÍZ NEBO ZAJIŠŤ REGULACI A OCHRANU DOPRAVY</t>
  </si>
  <si>
    <t>kpl</t>
  </si>
  <si>
    <t>2022_OTSKP</t>
  </si>
  <si>
    <t>PP</t>
  </si>
  <si>
    <t/>
  </si>
  <si>
    <t>VV</t>
  </si>
  <si>
    <t>Dodávka a montáž požadovaného dopravního značení. Projednání přechodné úpravy provozu na pozemních komunikacích. 
DZ P06 a IP22</t>
  </si>
  <si>
    <t>TS</t>
  </si>
  <si>
    <t>zahrnuje veškeré náklady spojené s objednatelem požadovanými zařízeními</t>
  </si>
  <si>
    <t>Dodávka a montáž požadovaného dopravního značení. Projednání změny úpravy provozu na pozemních komunikacích. 
Změna A29 za A30</t>
  </si>
  <si>
    <t>02943</t>
  </si>
  <si>
    <t>OSTATNÍ POŽADAVKY - VYPRACOVÁNÍ RDS</t>
  </si>
  <si>
    <t>zahrnuje veškeré náklady spojené s objednatelem požadovanými pracemi</t>
  </si>
  <si>
    <t>29111</t>
  </si>
  <si>
    <t>OSTATNÍ POŽADAVKY - GEODETICKÉ ZAMĚŘENÍ - DÉLKOVÉ</t>
  </si>
  <si>
    <t>HM</t>
  </si>
  <si>
    <t>Technická specifikace položky odpovídá příslušné cenové soustavě.</t>
  </si>
  <si>
    <t>701005</t>
  </si>
  <si>
    <t>VYHLEDÁVACÍ MARKER ZEMNÍ S MOŽNOSTÍ ZÁPISU</t>
  </si>
  <si>
    <t>kus</t>
  </si>
  <si>
    <t>1. Položka obsahuje: 
 – veškeré práce a materiál obsažený v názvu položky 
2. Položka neobsahuje: 
 X 
3. Způsob měření: 
Udává se počet kusů kompletní konstrukce nebo práce.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</si>
  <si>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</si>
  <si>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</si>
  <si>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</si>
  <si>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</si>
  <si>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</t>
  </si>
  <si>
    <t>741731</t>
  </si>
  <si>
    <t>DVEŘNÍ KONTAKT</t>
  </si>
  <si>
    <t>1. Položka obsahuje: 
 – zapojení a nastavení přístroje 
2. Položka neobsahuje: 
 X 
3. Způsob měření: 
Udává se počet kusů kompletní konstrukce nebo práce.</t>
  </si>
  <si>
    <t>8</t>
  </si>
  <si>
    <t>741911</t>
  </si>
  <si>
    <t>UZEMŇOVACÍ VODIČ V ZEMI FEZN DO 120 MM2</t>
  </si>
  <si>
    <t>m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</si>
  <si>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</si>
  <si>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741C01</t>
  </si>
  <si>
    <t>EKVIPOTENCIÁLNÍ PŘÍPOJNICE</t>
  </si>
  <si>
    <t>741C02</t>
  </si>
  <si>
    <t>UZEMŇOVACÍ SVORKA</t>
  </si>
  <si>
    <t>1. Položka obsahuje: 
 – veškeré příslušenství 
2. Položka neobsahuje: 
 X 
3. Způsob měření: 
Udává se počet kusů kompletní konstrukce nebo práce.</t>
  </si>
  <si>
    <t>741C03</t>
  </si>
  <si>
    <t>POUZDRO PRO PRŮCHOD PÁSKU STĚNOU</t>
  </si>
  <si>
    <t>1. Položka obsahuje: 
 – vyhotovení otvoru pro pouzdro a jeho zatěsnění 
2. Položka neobsahuje: 
 X 
3. Způsob měření: 
Udává se počet kusů kompletní konstrukce nebo práce.</t>
  </si>
  <si>
    <t>12</t>
  </si>
  <si>
    <t>741C04</t>
  </si>
  <si>
    <t>OCHRANNÉ POSPOJOVÁNÍ CU VODIČEM DO 16 MM2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</si>
  <si>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</si>
  <si>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13</t>
  </si>
  <si>
    <t>742G11</t>
  </si>
  <si>
    <t>KABEL NN DVOU- A TŘÍŽÍLOVÝ CU S PLASTOVOU IZOLACÍ DO 2,5 MM2</t>
  </si>
  <si>
    <t>v.č.801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</si>
  <si>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</si>
  <si>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14</t>
  </si>
  <si>
    <t>742H12</t>
  </si>
  <si>
    <t>KABEL NN ČTYŘ- A PĚTIŽÍLOVÝ CU S PLASTOVOU IZOLACÍ OD 4 DO 16 MM2</t>
  </si>
  <si>
    <t>15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</si>
  <si>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</si>
  <si>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</si>
  <si>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</si>
  <si>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16</t>
  </si>
  <si>
    <t>742L12</t>
  </si>
  <si>
    <t>UKONČENÍ DVOU AŽ PĚTIŽÍLOVÉHO KABELU V ROZVADĚČI NEBO NA PŘÍSTROJI OD 4 DO 16 MM2</t>
  </si>
  <si>
    <t>17</t>
  </si>
  <si>
    <t>744M31</t>
  </si>
  <si>
    <t>OVLADAČ NOUZOVÉHO VYPNUTÍ KOMPLETNÍ (STOP TLAČÍTKO) DO 10 A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</si>
  <si>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</si>
  <si>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18</t>
  </si>
  <si>
    <t>744R12</t>
  </si>
  <si>
    <t>SVORKA OD 4 DO 16 MM2</t>
  </si>
  <si>
    <t>1. Položka obsahuje: 
 – veškeré příslušenství 
 – technický popis viz. projektová dokumentace 
2. Položka neobsahuje: 
 X 
3. Způsob měření: 
Udává se počet kusů kompletní konstrukce nebo práce.</t>
  </si>
  <si>
    <t>19</t>
  </si>
  <si>
    <t>746699</t>
  </si>
  <si>
    <t>ŽIDLE</t>
  </si>
  <si>
    <t>1. Položka obsahuje: 
 – dodávku včetně kompletní montáže 
 – technický popis viz. projektová dokumentace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</si>
  <si>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20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</si>
  <si>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</si>
  <si>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</si>
  <si>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</si>
  <si>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21</t>
  </si>
  <si>
    <t>747413</t>
  </si>
  <si>
    <t>MĚŘENÍ ZEMNÍCH ODPORŮ - ZEMNICÍ SÍTĚ DÉLKY PÁSKU DO 100 M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</si>
  <si>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</si>
  <si>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22</t>
  </si>
  <si>
    <t>748136</t>
  </si>
  <si>
    <t>IZOLOVANÝ ŽEBŘÍK 2X11 (2X8) PŘÍČEK</t>
  </si>
  <si>
    <t>1. Položka obsahuje: 
 – veškeré příslušenství pro montáž 
2. Položka neobsahuje: 
 X 
3. Způsob měření: 
Udává se počet kusů kompletní konstrukce nebo práce.</t>
  </si>
  <si>
    <t>23</t>
  </si>
  <si>
    <t>748137</t>
  </si>
  <si>
    <t>HASICÍ PŘÍSTROJ S CO 2- 6 KG</t>
  </si>
  <si>
    <t>24</t>
  </si>
  <si>
    <t>748151</t>
  </si>
  <si>
    <t>BEZPEČNOSTNÍ TABULKA</t>
  </si>
  <si>
    <t>25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</si>
  <si>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</si>
  <si>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</si>
  <si>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</si>
  <si>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</si>
  <si>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26</t>
  </si>
  <si>
    <t>75A141</t>
  </si>
  <si>
    <t>KABEL METALICKÝ DVOUPLÁŠŤOVÝ PŘES 12 PÁRŮ - DODÁVKA</t>
  </si>
  <si>
    <t>v.č.1001</t>
  </si>
  <si>
    <t>27</t>
  </si>
  <si>
    <t>75A151</t>
  </si>
  <si>
    <t>KABEL METALICKÝ SE STÍNĚNÍM DO 12 PÁRŮ - DODÁVKA</t>
  </si>
  <si>
    <t>28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</si>
  <si>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</si>
  <si>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</si>
  <si>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</si>
  <si>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29</t>
  </si>
  <si>
    <t>75A218</t>
  </si>
  <si>
    <t>ZATAŽENÍ A SPOJKOVÁNÍ KABELŮ DO 12 PÁRŮ - DEMONTÁŽ</t>
  </si>
  <si>
    <t>1. Položka obsahuje: 
 – demontáž kabelu, plastové spojky v počtu 3 kusy na 1 km kabelu, štítku průběhu v počtu 2 ks na 1 km kabelu, označovacího štítku kabelové spojky a kabelové formy 
 – veškeré potřebné mechanizmy, jejich obsluhu a přesun hmot. 
 – naložení vybouraného materiálu na dopravní prostředek 
 – odvoz vybouraného materiálu do skladu nebo na likvidaci 
2. Položka neobsahuje: 
 – poplatek za likvidaci odpadů (nacení se dle SSD 0) 
3. Způsob měření: 
Měří se n-násobky páru vodičů na kilometr.</t>
  </si>
  <si>
    <t>30</t>
  </si>
  <si>
    <t>75A227</t>
  </si>
  <si>
    <t>ZATAŽENÍ A SPOJKOVÁNÍ KABELŮ PŘES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</si>
  <si>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</si>
  <si>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31</t>
  </si>
  <si>
    <t>75A228</t>
  </si>
  <si>
    <t>ZATAŽENÍ A SPOJKOVÁNÍ KABELŮ PŘES 12 PÁRŮ - DEMONTÁŽ</t>
  </si>
  <si>
    <t>32</t>
  </si>
  <si>
    <t>75A237</t>
  </si>
  <si>
    <t>ZATAŽENÍ A SPOJKOVÁNÍ KABELŮ SE STÍNĚNÍM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</si>
  <si>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</si>
  <si>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33</t>
  </si>
  <si>
    <t>75A410</t>
  </si>
  <si>
    <t>OZNAČENÍ KABELŮ ZNAČKOVACÍ KABELOVÝM ŠTÍTKEM</t>
  </si>
  <si>
    <t>1. Položka obsahuje: 
 – zhotovení kabelového štítku, vyražení znaku kabelu, ovinutí štítku páskou PVC, připevnění objímky na kabel 
 – výrobu štítků, použití mechanizmu, dopravu k místnímu použití, mzdy 
2. Položka neobsahuje: 
 X 
3. Způsob měření: 
Udává se počet kusů kompletní konstrukce nebo práce.</t>
  </si>
  <si>
    <t>34</t>
  </si>
  <si>
    <t>75A420</t>
  </si>
  <si>
    <t>OZNAČENÍ KABELŮ ZNAČKOVACÍ KABELOVOU OBJÍMKOU</t>
  </si>
  <si>
    <t>1. Položka obsahuje: 
 – zhotovení objímky značkovací na průměr kabelu, vyražení znaku na objímku, připevnění objímky na kabel 
 – výrobu objímek, použití mechanizmů, dopravu k místu použití, mzdy 
2. Položka neobsahuje: 
 X 
3. Způsob měření: 
Udává se počet kusů kompletní konstrukce nebo práce.</t>
  </si>
  <si>
    <t>35</t>
  </si>
  <si>
    <t>75B111</t>
  </si>
  <si>
    <t>VNITŘNÍ KABELOVÉ ROZVODY DO 20 KABELŮ - DODÁVKA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</si>
  <si>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</si>
  <si>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36</t>
  </si>
  <si>
    <t>75B117</t>
  </si>
  <si>
    <t>VNITŘNÍ KABELOVÉ ROZVODY DO 20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</si>
  <si>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</si>
  <si>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37</t>
  </si>
  <si>
    <t>75B421</t>
  </si>
  <si>
    <t>STOJANOVÁ ŘADA PRO 2 STOJANY - DODÁVKA</t>
  </si>
  <si>
    <t>1. Položka obsahuje: 
 – dodání kompletního vnitřního zařízení podle typu určeného položkou včetně potřebného pomocného materiálu a jeho dopravy na místo určení 
 – pořízení příslušné stojanové řady včetně pomocného materiálu a její dopravu do místa určení 
2. Položka neobsahuje: 
 X 
3. Způsob měření: 
Udává se počet kusů kompletní konstrukce nebo práce.</t>
  </si>
  <si>
    <t>38</t>
  </si>
  <si>
    <t>75B427</t>
  </si>
  <si>
    <t>STOJANOVÁ ŘADA PRO 2 STOJANY - MONTÁŽ</t>
  </si>
  <si>
    <t>1. Položka obsahuje: 
 – sestavení stojanové řady na místě určení, zapojení 
 – montáž dodaného zařízení se všemi pomocnými a doplňujícími pracemi a součástmi, případné použití mechanizmů 
2. Položka neobsahuje: 
 X 
3. Způsob měření: 
Udává se počet kusů kompletní konstrukce nebo práce.</t>
  </si>
  <si>
    <t>39</t>
  </si>
  <si>
    <t>75B428</t>
  </si>
  <si>
    <t>STOJANOVÁ ŘADA PRO 2 STOJANY - DEMONTÁŽ</t>
  </si>
  <si>
    <t>1. Položka obsahuje: 
 – demontáž stojanové řady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</si>
  <si>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40</t>
  </si>
  <si>
    <t>75B471</t>
  </si>
  <si>
    <t>KABELOVÝ ROŠT VODOROVNÝ - DODÁVKA</t>
  </si>
  <si>
    <t>1. Položka obsahuje: 
 – dodání kompletního vnitřního zařízení podle typu určeného položkou včetně potřebného pomocného materiálu a jeho dopravy na místo určení 
 – pořízení příslušného roštu vodorovného ocelového včetně pomocného materiálu a jeho dopravu do místa určení 
2. Položka neobsahuje: 
 X 
3. Způsob měření: 
Udává se počet kusů kompletní konstrukce nebo práce.</t>
  </si>
  <si>
    <t>41</t>
  </si>
  <si>
    <t>75B477</t>
  </si>
  <si>
    <t>KABELOVÝ ROŠT VODOROVNÝ - MONTÁŽ</t>
  </si>
  <si>
    <t>1. Položka obsahuje: 
 – sestavení kabelového roštu vodorovného ocelového na místě určení 
 – montáž dodaného zařízení se všemi pomocnými a doplňujícími pracemi a součástmi, případné použití mechanizmů 
2. Položka neobsahuje: 
 X 
3. Způsob měření: 
Udává se počet kusů kompletní konstrukce nebo práce.</t>
  </si>
  <si>
    <t>42</t>
  </si>
  <si>
    <t>75B481</t>
  </si>
  <si>
    <t>KABELOVÝ ROŠT SVISLÝ - DODÁVKA</t>
  </si>
  <si>
    <t>1. Položka obsahuje: 
 – dodání kompletního vnitřního zařízení podle typu určeného položkou včetně potřebného pomocného materiálu a jeho dopravy na místo určení 
 – pořízení příslušného kabelového roštu svislého ocelového včetně pomocného materiálu a jeho dopravu do místa určení 
2. Položka neobsahuje: 
 X 
3. Způsob měření: 
Udává se počet kusů kompletní konstrukce nebo práce.</t>
  </si>
  <si>
    <t>43</t>
  </si>
  <si>
    <t>75B487</t>
  </si>
  <si>
    <t>KABELOVÝ ROŠT SVISLÝ - MONTÁŽ</t>
  </si>
  <si>
    <t>1. Položka obsahuje: 
 – sestavení kabelového roštu svislého ocelového na místě určení 
 – montáž dodaného zařízení se všemi pomocnými a doplňujícími pracemi a součástmi, případné použití mechanizmů 
2. Položka neobsahuje: 
 X 
3. Způsob měření: 
Udává se počet kusů kompletní konstrukce nebo práce.</t>
  </si>
  <si>
    <t>44</t>
  </si>
  <si>
    <t>75B6A1</t>
  </si>
  <si>
    <t>USMĚRŇOVAČ 24 V/50 A - DODÁVKA</t>
  </si>
  <si>
    <t>v.č. 901</t>
  </si>
  <si>
    <t>1. Položka obsahuje: 
 – dodání kompletního usměrňovače podle typu včetně potřebného pomocného materiálu a jeho dopravy na místo určení 
 – pořízení příslušného usměrňovače, na dopravu do místa určení 
2. Položka neobsahuje: 
 X 
3. Způsob měření: 
Udává se počet kusů kompletní konstrukce nebo práce.</t>
  </si>
  <si>
    <t>45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</si>
  <si>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</si>
  <si>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</si>
  <si>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</si>
  <si>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46</t>
  </si>
  <si>
    <t>75B6G8</t>
  </si>
  <si>
    <t>USMĚRŇOVAČ - DEMONTÁŽ</t>
  </si>
  <si>
    <t>1. Položka obsahuje: 
 – demontáž usměrňovače,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</si>
  <si>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47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</si>
  <si>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</si>
  <si>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</si>
  <si>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</si>
  <si>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48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</si>
  <si>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</si>
  <si>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</si>
  <si>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</si>
  <si>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49</t>
  </si>
  <si>
    <t>75B6T8</t>
  </si>
  <si>
    <t>BATERIE - DEMONTÁŽ</t>
  </si>
  <si>
    <t>1. Položka obsahuje: 
 – demontáž baterie,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</si>
  <si>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50</t>
  </si>
  <si>
    <t>75B742</t>
  </si>
  <si>
    <t>OCHRANNÁ OPATŘENÍ  PROTI ATMOSFÉRICKÝM VLIVŮM - JEDNOKOLEJNÁ TRAŤ BEZ TRAKCÍ</t>
  </si>
  <si>
    <t>KM</t>
  </si>
  <si>
    <t>v.č. 401</t>
  </si>
  <si>
    <t>1. Položka obsahuje: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
 – montáž dodaného zařízení se všemi pomocnými a doplňujícími pracemi a součástmi, případné použití mechanizmů 
2. Položka neobsahuje: 
 X 
3. Způsob měření: 
Udává se délka v km chráněné trati.</t>
  </si>
  <si>
    <t>51</t>
  </si>
  <si>
    <t>75B871</t>
  </si>
  <si>
    <t>ZAŘÍZENÍ BEZPEČNÉ KOMUNIKACE MEZI ZABEZPEČOVACÍMI ZAŘÍZENÍMI (32 PERIFERIÍ) - DODÁVKA</t>
  </si>
  <si>
    <t>(Položku se doporučuje používat jen při rekonstrukcích.) 
1. Položka obsahuje: 
 – dodání kompletního zařízení bezpečné komunikace mezi zabezpečovacími zařízeními podle typu určeného položkou včetně potřebného pomocného materiálu a jeho dopravy na místo určení 
 – pořízení příslušného zařízení včetně pomocného materiálu a jeho dopravu do místa určení 
 – dodávka základního SW a jeho dopravu do místa určení 
2. Položka neobsahuje: 
 X 
3. Způsob měření: 
Udává se počet kusů kompletní konstrukce nebo práce.</t>
  </si>
  <si>
    <t>52</t>
  </si>
  <si>
    <t>75B877</t>
  </si>
  <si>
    <t>ZAŘÍZENÍ BEZPEČNÉ KOMUNIKACE MEZI ZABEZPEČOVACÍMI ZAŘÍZENÍMI (32 PERIFERIÍ) - MONTÁŽ</t>
  </si>
  <si>
    <t>1. Položka obsahuje: 
 – usazení zařízení bezpečné komunikace mezi zabezpečovacími zařízeními na místě určení, zapojení 
 – montáž dodaného zařízení se všemi pomocnými a doplňujícími pracemi a součástmi, případné použití mechanizmů 
 – instalace individuálního SW 
2. Položka neobsahuje: 
 X 
3. Způsob měření: 
Udává se počet kusů kompletní konstrukce nebo práce.</t>
  </si>
  <si>
    <t>53</t>
  </si>
  <si>
    <t>75C341</t>
  </si>
  <si>
    <t>POMOCNÉ STAVĚDLO S ELEKTROMAGNETICKÝMI ZÁMKY - DODÁVKA</t>
  </si>
  <si>
    <t>1. Položka obsahuje: 
 – dodávka pomocného stavědla s elektromagnetickými zámky včetně potřebného pomocného materiálu a jeho dopravy do staveništního skladu 
 – dodávku pomocného stavědla s elektromagnetickými zámky včetně pomocného materiálu, na dopravu do staveništního skladu 
2. Položka neobsahuje: 
 X 
3. Způsob měření: 
Udává se počet kusů kompletní konstrukce nebo práce.</t>
  </si>
  <si>
    <t>54</t>
  </si>
  <si>
    <t>75C347</t>
  </si>
  <si>
    <t>POMOCNÉ STAVĚDLO S ELEKTROMAGNETICKÝMI ZÁMKY - MONTÁŽ</t>
  </si>
  <si>
    <t>1. Položka obsahuje: 
 – montáž pomocného stavědla s elektromagnetickými zámky, zapojení kabelových forem (včetně měření a zapojení po měření), přezkoušení 
 – montáž pomocného stavědla s elektromagnetickými zámky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</si>
  <si>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55</t>
  </si>
  <si>
    <t>75C721</t>
  </si>
  <si>
    <t>VZDÁLENOSTNÍ UPOZORNOVADLO, NEPROMĚNNÉ NÁVĚSTIDLO SE ZÁKLADEM - DODÁVKA</t>
  </si>
  <si>
    <t>1. Položka obsahuje: 
 – dodávka vzdálenostního upozorňovadla včetně potřebného pomocného materiálu a dopravy do staveništního skladu 
 – dodávku vzdálenostního upozorňovadla včetně pomocného materiálu, dopravu do místa určení 
2. Položka neobsahuje: 
 X 
3. Způsob měření: 
Udává se počet kusů kompletní konstrukce nebo práce.</t>
  </si>
  <si>
    <t>56</t>
  </si>
  <si>
    <t>75C727</t>
  </si>
  <si>
    <t>VZDÁLENOSTNÍ UPOZORNOVADLO, NEPROMĚNNÉ NÁVĚSTIDLO SE ZÁKLADEM - MONTÁŽ</t>
  </si>
  <si>
    <t>1. Položka obsahuje: 
 – vyměření místa umístění, sestavení a usazení vzdálenostního upozorňovadla do jámy, úprava zeminou, oprava nátěru 
 – montáž vzdálenostního upozorňovadla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</si>
  <si>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57</t>
  </si>
  <si>
    <t>75C728</t>
  </si>
  <si>
    <t>VZDÁLENOSTNÍ UPOZORNOVADLO, NEPROMĚNNÉ NÁVĚSTIDLO SE ZÁKLADEM - DEMONTÁŽ</t>
  </si>
  <si>
    <t>1. Položka obsahuje: 
 – demontáž vzdálenostního upozorňovadla podle typu daného položkou 
 – demontáž vzdálenostního upozorňovadla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</si>
  <si>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58</t>
  </si>
  <si>
    <t>75C911</t>
  </si>
  <si>
    <t>SNÍMAČ POČÍTAČE NÁPRAV - DODÁVKA</t>
  </si>
  <si>
    <t>1. Položka obsahuje: 
 – kompletní dodávka snímače počítače náprav, potřebného pomocného materiálu a dopravy do staveništního skladu 
 – dodávku snímače počítače náprav a pomocného materiálu, dopravu do staveništního skladu 
2. Položka neobsahuje: 
 X 
3. Způsob měření: 
Udává se počet kusů kompletní konstrukce nebo práce.</t>
  </si>
  <si>
    <t>59</t>
  </si>
  <si>
    <t>75C917</t>
  </si>
  <si>
    <t>SNÍMAČ POČÍTAČE NÁPRAV - MONTÁŽ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</si>
  <si>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</si>
  <si>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60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</si>
  <si>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</si>
  <si>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</si>
  <si>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</si>
  <si>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61</t>
  </si>
  <si>
    <t>75C931</t>
  </si>
  <si>
    <t>SKŘÍŇ S POČÍTAČI NÁPRAV 8 BODŮ/7 ÚSEKŮ - DODÁVKA</t>
  </si>
  <si>
    <t>1. Položka obsahuje: 
 – dodávka skříně s počítači náprav 8 bodů/7 úseků včetně potřebného pomocného materiálu a dopravy do staveništního skladu 
 – dodávku skříně s počítači náprav 8 bodů/7 úseků do stavědlové ústředny včetně skříně podle určení a pomocného materiálu, dopravu do staveništního skladu 
2. Položka neobsahuje: 
 X 
3. Způsob měření: 
Udává se počet kusů kompletní konstrukce nebo práce.</t>
  </si>
  <si>
    <t>62</t>
  </si>
  <si>
    <t>75C937</t>
  </si>
  <si>
    <t>SKŘÍŇ S POČÍTAČI NÁPRAV 8 BODŮ/7 ÚSEKŮ - MONTÁŽ</t>
  </si>
  <si>
    <t>1. Položka obsahuje: 
 – montáž skříně s počítači náprav 8 bodů/7 úseků, osazení vnitřních prvků skříně, přezkoušení 
 – montáž skříně s počítači náprav 8 bodů/7 úseků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</si>
  <si>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63</t>
  </si>
  <si>
    <t>75C938</t>
  </si>
  <si>
    <t>SKŘÍŇ S POČÍTAČI NÁPRAV 8 BODŮ/7 ÚSEKŮ - DEMONTÁŽ</t>
  </si>
  <si>
    <t>1. Položka obsahuje: 
 – demontáž skříně s počítači náprav 8 bodů/7 úseků, odpojení 
 – demontáž skříně s počítači náprav 8 bodů/7 úseků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</si>
  <si>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64</t>
  </si>
  <si>
    <t>75D111</t>
  </si>
  <si>
    <t>SKŘÍŇ LOGIKY RELÉOVÉHO PŘEJEZDOVÉHO ZABEZPEČOVACÍHO ZAŘÍZENÍ - DODÁVKA</t>
  </si>
  <si>
    <t>1. Položka obsahuje: 
 – dodávka skříně logiky reléového přejezdového zabezpečovacího zařízení, potřebného pomocného materiálu a dopravy do staveništního skladu 
 – dodávku skříňky místního ovládání přejezdového zabezpečovacího zařízení včetně pomocného materiálu, dopravu do staveništního skladu 
2. Položka neobsahuje: 
 X 
3. Způsob měření: 
Udává se počet kusů kompletní konstrukce nebo práce.</t>
  </si>
  <si>
    <t>65</t>
  </si>
  <si>
    <t>75D117</t>
  </si>
  <si>
    <t>SKŘÍŇ LOGIKY RELÉOVÉHO PŘEJEZDOVÉHO ZABEZPEČOVACÍHO ZAŘÍZENÍ - MONTÁŽ</t>
  </si>
  <si>
    <t>1. Položka obsahuje: 
 – určení místa umístění, montáž skříně logiky reléového přejezdového zabezpečovacího zařízení včetně potřebných závislostních prvků, zatažení kabelů, kontroly izolačního stavu, případný nátěr, přezkoušení 
 – montáž skříně logiky reléového přejezdového zabezpečovacího zařízení a skříňky místního ovládání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</si>
  <si>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66</t>
  </si>
  <si>
    <t>75D118</t>
  </si>
  <si>
    <t>SKŘÍŇ LOGIKY RELÉOVÉHO PŘEJEZDOVÉHO ZABEZPEČOVACÍHO ZAŘÍZENÍ - DEMONTÁŽ</t>
  </si>
  <si>
    <t>1. Položka obsahuje: 
 – demontáž skříně logiky reléového přejezdového zabezpečovacího zařízení včetně odpojení od kabelových rozvodů 
 – demontáž skříně logiky a skříňky místního ovládání reléového přejezdového zabezpečovacího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</si>
  <si>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67</t>
  </si>
  <si>
    <t>75D211</t>
  </si>
  <si>
    <t>VÝSTRAŽNÍK SE ZÁVOROU, 1 SKŘÍŇ - DODÁVKA</t>
  </si>
  <si>
    <t>v.č. 201</t>
  </si>
  <si>
    <t>1. Položka obsahuje: 
 – dodávka výstražníku se závorou 1 skříň podle jeho typu a potřebného pomocného materiálu a dopravy do staveništního skladu 
 – dodávku výstražníku se závorou 1 skříň včetně pomocného materiálu, dopravu do místa určení 
2. Položka neobsahuje: 
 X 
3. Způsob měření: 
Udává se počet kusů kompletní konstrukce nebo práce.</t>
  </si>
  <si>
    <t>68</t>
  </si>
  <si>
    <t>75D217</t>
  </si>
  <si>
    <t>VÝSTRAŽNÍK SE ZÁVOROU, 1 SKŘÍŇ - MONTÁŽ</t>
  </si>
  <si>
    <t>1. Položka obsahuje: 
 – výkop jámy pro BETONOVÝ základ výstražníku 
 – usazení betonového základu, montáž výstražníku se závorou 1 skříň, zapojení kabelových forem (včetně měření a zapojení po měření) 
 – montáž výstražníku se závorou 1 skříň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</si>
  <si>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69</t>
  </si>
  <si>
    <t>75D221</t>
  </si>
  <si>
    <t>VÝSTRAŽNÍK BEZ ZÁVORY, 1 SKŘÍŇ - DODÁVKA</t>
  </si>
  <si>
    <t>1. Položka obsahuje: 
 – dodávka výstražníku bez závory 1 skříň podle jeho typu a potřebného pomocného materiálu a dopravy do staveništního skladu 
 – dodávku výstražníku bez závory 1 skříň včetně pomocného materiálu, dopravu do místa určení 
2. Položka neobsahuje: 
 X 
3. Způsob měření: 
Udává se počet kusů kompletní konstrukce nebo práce.</t>
  </si>
  <si>
    <t>70</t>
  </si>
  <si>
    <t>75D227</t>
  </si>
  <si>
    <t>VÝSTRAŽNÍK BEZ ZÁVORY, 1 SKŘÍŇ - MONTÁŽ</t>
  </si>
  <si>
    <t>1. Položka obsahuje: 
 – výkop jámy pro BETONOVÝ základ výstražníku 
 – usazení betonového základu, montáž výstražníku bez závory 1 skříň, zapojení kabelových forem (včetně měření a zapojení po měření) 
 – montáž výstražníku bez závory 1 skříň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</si>
  <si>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71</t>
  </si>
  <si>
    <t>75D228</t>
  </si>
  <si>
    <t>VÝSTRAŽNÍK BEZ ZÁVORY, 1 SKŘÍŇ - DEMONTÁŽ</t>
  </si>
  <si>
    <t>1. Položka obsahuje: 
 – demontáž betonového základu, zasypání jámy po základu, demontáž výstražníku bez závory 1 skříň včetně odpojení kabelových přívodů 
 – demontáž výstražníku bez závory 1 skříň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</si>
  <si>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72</t>
  </si>
  <si>
    <t>75D251</t>
  </si>
  <si>
    <t>MECHANICKÁ ZÁVORA - DODÁVKA</t>
  </si>
  <si>
    <t>1. Položka obsahuje: 
 – dodávka mechanické závory podle jeho typu a potřebného pomocného materiálu a dopravy do staveništního skladu 
 – dodávku mechanické závory včetně pomocného materiálu, dopravu do místa určení 
2. Položka neobsahuje: 
 X 
3. Způsob měření: 
Udává se počet kusů kompletní konstrukce nebo práce.</t>
  </si>
  <si>
    <t>73</t>
  </si>
  <si>
    <t>75D257</t>
  </si>
  <si>
    <t>MECHANICKÁ ZÁVORA - MONTÁŽ</t>
  </si>
  <si>
    <t>1. Položka obsahuje: 
 – výkop jámy pro betonový základ 
 – usazení betonového základu, montáž mechanické závory 
 – montáž mechanické závory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</si>
  <si>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74</t>
  </si>
  <si>
    <t>75D261</t>
  </si>
  <si>
    <t>PŘEJEZDNÍK - DODÁVKA</t>
  </si>
  <si>
    <t>1. Položka obsahuje: 
 – dodávka přejezdníku podle jeho typu a potřebného pomocného materiálu a dopravy do staveništního skladu 
 – dodávku přejezdníku včetně pomocného materiálu, dopravu do místa určení 
2. Položka neobsahuje: 
 X 
3. Způsob měření: 
Udává se počet kusů kompletní konstrukce nebo práce.</t>
  </si>
  <si>
    <t>75</t>
  </si>
  <si>
    <t>75D267</t>
  </si>
  <si>
    <t>PŘEJEZDNÍK - MONTÁŽ</t>
  </si>
  <si>
    <t>1. Položka obsahuje: 
 – výkop jámy pro betonový základ 
 – usazení betonového základu, montáž přejezdníku, připojení na kabelové rozvody 
 – montáž přejezdníku se všemi pomocnými a doplňujícími pracemi a součástmi, případné použití mechanizmů, včetně dopravy ze skladu k místu montáže 
 – zapojení kabelových forem (včetně měření a zapojení po měření) 
2. Položka neobsahuje: 
 X 
3. Způsob měření: 
Udává se počet kusů kompletní konstrukce nebo práce.</t>
  </si>
  <si>
    <t>76</t>
  </si>
  <si>
    <t>75D268</t>
  </si>
  <si>
    <t>PŘEJEZDNÍK - DEMONTÁŽ</t>
  </si>
  <si>
    <t>1. Položka obsahuje: 
 – demontáž betonového základu, zasypání jámy po základu, demontáž přejezdníku včetně odpojení kabelových přívodů 
 – demontáž přejezdníku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</si>
  <si>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77</t>
  </si>
  <si>
    <t>75D271</t>
  </si>
  <si>
    <t>ZAŘÍZENÍ (PZZ) PRO NEVIDOMÉ - DODÁVKA</t>
  </si>
  <si>
    <t>1. Položka obsahuje: 
 – dodávka zařízení (PZZ) pro nevidomé podle jeho typu a potřebného pomocného materiálu a dopravy do staveništního skladu 
 – dodávku zařízení (PZZ) pro nevidomé včetně pomocného materiálu, dopravu do místa určení 
2. Položka neobsahuje: 
 X 
3. Způsob měření: 
Udává se počet kusů kompletní konstrukce nebo práce.</t>
  </si>
  <si>
    <t>78</t>
  </si>
  <si>
    <t>75D277</t>
  </si>
  <si>
    <t>ZAŘÍZENÍ (PZZ) PRO NEVIDOMÉ - MONTÁŽ</t>
  </si>
  <si>
    <t>1. Položka obsahuje: 
 – montáž zařízení (PZZ) pro nevidomé, připojení na kabelové rozvody 
 – montáž zařízení (PZZ) pro nevidomé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</si>
  <si>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79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</si>
  <si>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</si>
  <si>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</si>
  <si>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</si>
  <si>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</si>
  <si>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80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</si>
  <si>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</si>
  <si>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</si>
  <si>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</si>
  <si>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81</t>
  </si>
  <si>
    <t>75E157</t>
  </si>
  <si>
    <t>PŘEZKOUŠENÍ A REGULACE NÁVĚSTIDEL</t>
  </si>
  <si>
    <t>4 výstražníky+2 přejezdníky</t>
  </si>
  <si>
    <t>1. Položka obsahuje: 
 – přezkoušení správné činnosti relé, přezkoušení všech návěstních znaků 
 – přeměření a regulace napětí na žárovkách 
 – případné odstranění zaclonění žárovek 
 – kompletní přezkoušení a regulaci 
2. Položka neobsahuje: 
 X 
3. Způsob měření: 
Udává se počet kusů kompletní konstrukce nebo práce.</t>
  </si>
  <si>
    <t>82</t>
  </si>
  <si>
    <t>75E197</t>
  </si>
  <si>
    <t>PŘÍPRAVA A CELKOVÉ ZKOUŠKY PŘEJEZDOVÉHO ZABEZPEČOVACÍHO ZAŘÍZENÍ PRO JEDNU KOLEJ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</si>
  <si>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</si>
  <si>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83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</si>
  <si>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</si>
  <si>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</si>
  <si>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</si>
  <si>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84</t>
  </si>
  <si>
    <t>75E321</t>
  </si>
  <si>
    <t>PŘENOSNÝ POČÍTAČ PRO PŘENOS DAT Z ELEKTRONICKÉHO STAVĚDLA</t>
  </si>
  <si>
    <t>1. Položka obsahuje: 
 – dodávka přenosného počítače včetně software 
 – dodávku zařízení včetně pomocného materiálu, dopravu do místa určení 
2. Položka neobsahuje: 
 X 
3. Způsob měření: 
Udává se počet kusů kompletní konstrukce nebo práce.</t>
  </si>
  <si>
    <t>85</t>
  </si>
  <si>
    <t>75I221</t>
  </si>
  <si>
    <t>KABEL ZEMNÍ DVOUPLÁŠŤOVÝ BEZ PANCÍŘE PRŮMĚRU ŽÍLY 0,8 MM DO 5XN</t>
  </si>
  <si>
    <t>KMČTYŘKA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</si>
  <si>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</si>
  <si>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86</t>
  </si>
  <si>
    <t>75I22Y</t>
  </si>
  <si>
    <t>KABEL ZEMNÍ DVOUPLÁŠŤOVÝ BEZ PANCÍŘE PRŮMĚRU ŽÍLY 0,8 MM - DEMONTÁŽ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</si>
  <si>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</si>
  <si>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87</t>
  </si>
  <si>
    <t>75I321</t>
  </si>
  <si>
    <t>KABEL ZEMNÍ DVOUPLÁŠŤOVÝ S PANCÍŘEM PRŮMĚRU ŽÍLY 0,8 MM DO 5XN</t>
  </si>
  <si>
    <t>88</t>
  </si>
  <si>
    <t>75i911</t>
  </si>
  <si>
    <t>OPTOTRUBKA HDPE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</si>
  <si>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</si>
  <si>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89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</si>
  <si>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</si>
  <si>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</si>
  <si>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</si>
  <si>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</si>
  <si>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90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</si>
  <si>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</si>
  <si>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</si>
  <si>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</si>
  <si>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91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</si>
  <si>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</si>
  <si>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</si>
  <si>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</si>
  <si>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92</t>
  </si>
  <si>
    <t>75IA51</t>
  </si>
  <si>
    <t>OPTOTRUBKOVÁ KONCOVKA PRŮMĚRU DO 40 MM</t>
  </si>
  <si>
    <t>93</t>
  </si>
  <si>
    <t>75IA61</t>
  </si>
  <si>
    <t>OPTOTRUBKOVÁ KONCOKA S VENTILKEM PRŮMĚRU DO 40 MM</t>
  </si>
  <si>
    <t>94</t>
  </si>
  <si>
    <t>75ID21</t>
  </si>
  <si>
    <t>PLASTOVÁ ZEMNÍ KOMORA PRO ULOŽENÍ SPOJKY</t>
  </si>
  <si>
    <t>95</t>
  </si>
  <si>
    <t>75ID2X</t>
  </si>
  <si>
    <t>PLASTOVÁ ZEMNÍ KOMORA PRO ULOŽENÍ SPOJKY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</si>
  <si>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</si>
  <si>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96</t>
  </si>
  <si>
    <t>75IECX</t>
  </si>
  <si>
    <t>VENKOVNÍ TELEFONNÍ OBJEKT - MONTÁŽ</t>
  </si>
  <si>
    <t>97</t>
  </si>
  <si>
    <t>75IECY</t>
  </si>
  <si>
    <t>VENKOVNÍ TELEFONNÍ OBJEKT -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</si>
  <si>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</si>
  <si>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98</t>
  </si>
  <si>
    <t>75K671</t>
  </si>
  <si>
    <t>AKUMULÁTOROVÁ BATERIE - STOJAN/NOSIČ AKUMULÁTORŮ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</si>
  <si>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</si>
  <si>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99</t>
  </si>
  <si>
    <t>75K67X</t>
  </si>
  <si>
    <t>AKUMULÁTOROVÁ BATERIE - STOJAN/NOSIČ AKUMULÁTORŮ - MONTÁŽ</t>
  </si>
  <si>
    <t>100</t>
  </si>
  <si>
    <t>R1</t>
  </si>
  <si>
    <t>Otočná hlava pro montáž výložníku</t>
  </si>
  <si>
    <t>R</t>
  </si>
  <si>
    <t>Dodávka a montáž otočné hlavy na stožár výstražníku pro zajištění lepšího natočení výstražníků.</t>
  </si>
  <si>
    <t>101</t>
  </si>
  <si>
    <t>R10</t>
  </si>
  <si>
    <t>VENKOVNÍ TELEFONNÍ OBJEKT DO SPOL. PŘÍSTROJOVÉ SKŘÍNĚ - DODÁVKA</t>
  </si>
  <si>
    <t>102</t>
  </si>
  <si>
    <t>R11</t>
  </si>
  <si>
    <t>SDO v kompaktním pilíři (sloupku) včetně signalizace a dálkových ovladačů (4ks)</t>
  </si>
  <si>
    <t>103</t>
  </si>
  <si>
    <t>R12</t>
  </si>
  <si>
    <t>VYHOTOVENÍ ZPRÁVY O POSOUZENÍ BEZPEČNOSTI (RIZIK) VČETNĚ ANALÝZY A HODNOCENÍ RIZIK V SOULADU S NAŘÍZENÍM EVROPSKÉ KOMISE (ES) Č.352/2009 V ROZSAHU TOH</t>
  </si>
  <si>
    <t>104</t>
  </si>
  <si>
    <t>R13</t>
  </si>
  <si>
    <t>PLECHOVÁ SKŘÍŇ PRO ÚSCHOVU DOKUMENTACE V RD PZS</t>
  </si>
  <si>
    <t>1. Položka obsahuje:  
 – veškeré práce a materiál obsažený v názvu položky  
2. Položka neobsahuje:  
 X  
3. Způsob měření:  
Udává se počet kusů kompletní konstrukce nebo práce.</t>
  </si>
  <si>
    <t>105</t>
  </si>
  <si>
    <t>R15</t>
  </si>
  <si>
    <t>DOPRAVNÍ OPATŘENÍ NA DRÁZE PŘI VYPNUTÍ PZS Z ČINNOSTI</t>
  </si>
  <si>
    <t>Návěsti začátku a konce pomalých jízd, případně neproměnné přejezdníky</t>
  </si>
  <si>
    <t>Dodávka a osazení požadovaných návěstí. Demontáž návěstí po aktivaci PZS.</t>
  </si>
  <si>
    <t>106</t>
  </si>
  <si>
    <t>R2</t>
  </si>
  <si>
    <t>Prodloužený výložník pro umístění výstražníku/ výstražného kříže</t>
  </si>
  <si>
    <t>1 výstražník</t>
  </si>
  <si>
    <t>Položka obsahuje dodávku i montáž včetně potřebného pomocného materiálu.</t>
  </si>
  <si>
    <t>107</t>
  </si>
  <si>
    <t>R3</t>
  </si>
  <si>
    <t>DOPLNĚK BŘEVNA ZÁVORY - ZARÁŽKA SLEPECKÉ HOLE</t>
  </si>
  <si>
    <t>Položka obsahuje dodávku a montáž specifického výrobku, včetně pomocného materiálu a dopravy</t>
  </si>
  <si>
    <t>108</t>
  </si>
  <si>
    <t>R4</t>
  </si>
  <si>
    <t>PŘEJEZDNÍK ATRAPA - DODÁVKA</t>
  </si>
  <si>
    <t>109</t>
  </si>
  <si>
    <t>R5</t>
  </si>
  <si>
    <t>PŘEJEZDNÍK ATRAPA - MONTÁŽ</t>
  </si>
  <si>
    <t>110</t>
  </si>
  <si>
    <t>R6</t>
  </si>
  <si>
    <t>PŘEJEZDNÍK ATRAPA - DEMONTÁŽ</t>
  </si>
  <si>
    <t>111</t>
  </si>
  <si>
    <t>R7</t>
  </si>
  <si>
    <t>SKŘÍŇKA MÍSTNÍHO OVLÁDÁNÍ PZS - DODÁVKA</t>
  </si>
  <si>
    <t>112</t>
  </si>
  <si>
    <t>R76792</t>
  </si>
  <si>
    <t>OPLOCENÍ Z DRÁTĚNÉHO PLETIVA POTAŽENÉHO PLASTEM VČ. SLOUPKŮ A PODEZDÍVKY</t>
  </si>
  <si>
    <t>Alternativně lze použít pozinkované pletivo s nátěrem. Rozhodnutí je dle požadavku vlastníka dotčeného pozemku. Položka je včetně sloupků a případné podezdívky nebo podhrabových desek.</t>
  </si>
  <si>
    <t>113</t>
  </si>
  <si>
    <t>R8</t>
  </si>
  <si>
    <t>SKŘÍŇKA MÍSTNÍHO OVLÁDÁNÍ PZS - MONTÁŽ</t>
  </si>
  <si>
    <t>114</t>
  </si>
  <si>
    <t>R9</t>
  </si>
  <si>
    <t>SKŘÍŇKA MÍSTNÍHO OVLÁDÁNÍ PZS - DEMONTÁŽ</t>
  </si>
  <si>
    <t>115</t>
  </si>
  <si>
    <t>R966842</t>
  </si>
  <si>
    <t>ODSTRANĚNÍ OPLOCENÍ Z DRÁT PLETIVA</t>
  </si>
  <si>
    <t>Odstranění části plotu v souvislosti s kolizí se závorou - zajištění prostoru pro údržbu</t>
  </si>
  <si>
    <t>Zemní práce při extr. mont. Pracích</t>
  </si>
  <si>
    <t>116</t>
  </si>
  <si>
    <t>132838</t>
  </si>
  <si>
    <t>HLOUBENÍ RÝH ŠÍŘ DO 2M PAŽ I NEPAŽ TŘ. II, ODVOZ DO 20KM</t>
  </si>
  <si>
    <t>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</si>
  <si>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</si>
  <si>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117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</si>
  <si>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</si>
  <si>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</si>
  <si>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</si>
  <si>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118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</si>
  <si>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</si>
  <si>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</si>
  <si>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</si>
  <si>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119</t>
  </si>
  <si>
    <t>18120</t>
  </si>
  <si>
    <t>ÚPRAVA PLÁNĚ SE ZHUTNĚNÍM V HORNINĚ TŘ. II</t>
  </si>
  <si>
    <t>položka zahrnuje úpravu pláně včetně vyrovnání výškových rozdílů. Míru zhutnění určuje projekt.</t>
  </si>
  <si>
    <t>120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</si>
  <si>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</si>
  <si>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</si>
  <si>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</si>
  <si>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121</t>
  </si>
  <si>
    <t>45157</t>
  </si>
  <si>
    <t>PODKLADNÍ A VÝPLŇOVÉ VRSTVY Z KAMENIVA TĚŽENÉHO</t>
  </si>
  <si>
    <t>položka zahrnuje dodávku předepsaného kameniva, mimostaveništní a vnitrostaveništní dopravu a jeho uložení 
není-li v zadávací dokumentaci uvedeno jinak, jedná se o nakupovaný materiál</t>
  </si>
  <si>
    <t>122</t>
  </si>
  <si>
    <t>465921</t>
  </si>
  <si>
    <t>DLAŽBY Z BETONOVÝCH DLAŽDIC NA SUCHO</t>
  </si>
  <si>
    <t>položka zahrnuje: 
- nutné zemní práce (svahování, úpravu pláně a pod.) 
- úpravu podkladu 
- dodávku a uložení dlažby z předepsaných dlaždic do předepsaného tvaru 
- spárování, těsnění, tmelení a vyplnění spar případně s vyklínováním 
- úprava povrchu pro odvedení srážkové vody 
- nezahrnuje podklad pod dlažbu, vykazuje se samostatně položkami SD 45</t>
  </si>
  <si>
    <t>123</t>
  </si>
  <si>
    <t>502941</t>
  </si>
  <si>
    <t>ZŘÍZENÍ KONSTRUKČNÍ VRSTVY TĚLESA ŽELEZNIČNÍHO SPODKU Z GEOTEXTILIE</t>
  </si>
  <si>
    <t>1. Položka obsahuje: 
 – nákup a dodání geosyntetika v požadované kvalitě 
 – očištění a urovnání podkladu 
 – uložení geosyntetika dle předepsaného technologického předpisu 
 – zřízení konstrukční vrstvy z geosyntetika bez rozlišení šířky, pokládání vrstvy po etapách, včetně pracovních spar a spojů 
 – průkazní zkoušky, kontrolní zkoušky a kontrolní měření 
 – úpravu napojení, ukončení a těsnění podél trativodů, vpustí, šachet a pod. 
 – úpravu povrchu vrstvy 
2. Položka neobsahuje: 
 X 
3. Způsob měření: 
Měří se metr čtverečný projektované nebo skutečné plochy, přičemž do výměry je již zahrnuto ztratné, přesahy, prořezy.</t>
  </si>
  <si>
    <t>124</t>
  </si>
  <si>
    <t>702111</t>
  </si>
  <si>
    <t>KABELOVÝ ŽLAB ZEMNÍ VČETNĚ KRYTU SVĚTLÉ ŠÍŘKY DO 120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</si>
  <si>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</si>
  <si>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125</t>
  </si>
  <si>
    <t>702112</t>
  </si>
  <si>
    <t>KABELOVÝ ŽLAB ZEMNÍ VČETNĚ KRYTU SVĚTLÉ ŠÍŘKY PŘES 120 DO 250 MM</t>
  </si>
  <si>
    <t>126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</si>
  <si>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</si>
  <si>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</si>
  <si>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</si>
  <si>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127</t>
  </si>
  <si>
    <t>702312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</si>
  <si>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</si>
  <si>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</si>
  <si>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128</t>
  </si>
  <si>
    <t>709210</t>
  </si>
  <si>
    <t>KŘIŽOVATKA KABELOVÝCH VEDENÍ SE STÁVAJÍCÍ INŽENÝRSKOU SÍTÍ (KABELEM, POTRUBÍM APOD.)</t>
  </si>
  <si>
    <t>129</t>
  </si>
  <si>
    <t>709400</t>
  </si>
  <si>
    <t>ZATAŽENÍ LANKA DO CHRÁNIČKY NEBO ŽLABU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</si>
  <si>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</si>
  <si>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130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</si>
  <si>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</si>
  <si>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</si>
  <si>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</si>
  <si>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131</t>
  </si>
  <si>
    <t>R16</t>
  </si>
  <si>
    <t>Vytyčení trasy kabelového vedení ve volném terénu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</si>
  <si>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</si>
  <si>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132</t>
  </si>
  <si>
    <t>R17</t>
  </si>
  <si>
    <t>Geodetické vytýčení trasy</t>
  </si>
  <si>
    <t>Položka obsahuje: Geodetické vytyčení trasy. Dále obsahuje cenu za pom. mechanismy včetně všech ostatních vedlejších nákladů.</t>
  </si>
  <si>
    <t>133</t>
  </si>
  <si>
    <t>R18</t>
  </si>
  <si>
    <t>Zajištění vstupního a výstupního otvoru ve zdi proti vniknutí vody do budovy</t>
  </si>
  <si>
    <t>Položka obsahuje: Příprava betonové směsi s přísadou vodního skla a ucpání otvoru do poloviny tloušťky základové zdi. Ohraničení otvoru asfaltovou hlínou, zalití ohraničeného místa asfaltem. Včetně roztavení asfaltu. Dále obsahuje cenu za pom. mechanismy včetně všech ostatních vedlejších nákladů.</t>
  </si>
  <si>
    <t>Sdělovací zařízení</t>
  </si>
  <si>
    <t>134</t>
  </si>
  <si>
    <t>13183</t>
  </si>
  <si>
    <t>HLOUBENÍ JAM ZAPAŽ I NEPAŽ TŘ II</t>
  </si>
  <si>
    <t>dle technické zprávy a výkresové dokumentace</t>
  </si>
  <si>
    <t>135</t>
  </si>
  <si>
    <t>13283</t>
  </si>
  <si>
    <t>HLOUBENÍ RÝH ŠÍŘ DO 2M PAŽ I NEPAŽ TŘ. II</t>
  </si>
  <si>
    <t>136</t>
  </si>
  <si>
    <t>137</t>
  </si>
  <si>
    <t>KUS</t>
  </si>
  <si>
    <t>138</t>
  </si>
  <si>
    <t>M</t>
  </si>
  <si>
    <t>139</t>
  </si>
  <si>
    <t>703412</t>
  </si>
  <si>
    <t>ELEKTROINSTALAČNÍ TRUBKA PLASTOVÁ VČETNĚ UPEVNĚNÍ A PŘÍSLUŠENSTVÍ DN PRŮMĚRU PŘES 25 DO 40 MM</t>
  </si>
  <si>
    <t>1. Položka obsahuje: 
 – přípravu podkladu pro osazení 
2. Položka neobsahuje: 
 X 
3. Způsob měření: 
Měří se metr délkový.</t>
  </si>
  <si>
    <t>140</t>
  </si>
  <si>
    <t>703722</t>
  </si>
  <si>
    <t>KABELOVÁ PŘÍCHYTKA PRO ROZSAH UPNUTÍ OD 26 DO 50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</si>
  <si>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</si>
  <si>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141</t>
  </si>
  <si>
    <t>709310</t>
  </si>
  <si>
    <t>VYPODLOŽENÍ, ODDĚLENÍ A KRYTÍ SPOJKY NEBO ODBOČNICE PRO KABEL DO 10 KV</t>
  </si>
  <si>
    <t>1. Položka obsahuje: 
 – úprava dna výkopu, provedení podkladové a zásypové vrstvy písku 
 – dodání a přemísťování cihel, uložení do rýhy 
 – pomocné mechanismy 
2. Položka neobsahuje: 
 X 
3. Způsob měření: 
Udává se počet kusů kompletní konstrukce nebo práce.</t>
  </si>
  <si>
    <t>142</t>
  </si>
  <si>
    <t>výkaz výměr</t>
  </si>
  <si>
    <t>143</t>
  </si>
  <si>
    <t>144</t>
  </si>
  <si>
    <t>75I22X</t>
  </si>
  <si>
    <t>KABEL ZEMNÍ DVOUPLÁŠŤOVÝ BEZ PANCÍŘE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</si>
  <si>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</si>
  <si>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145</t>
  </si>
  <si>
    <t>75I921</t>
  </si>
  <si>
    <t>OPTOTRUBKA HDPE S LANKEM PRŮMĚRU DO 40 MM</t>
  </si>
  <si>
    <t>146</t>
  </si>
  <si>
    <t>75I92X</t>
  </si>
  <si>
    <t>OPTOTRUBKA HDPE S LANKEM - MONTÁŽ</t>
  </si>
  <si>
    <t>147</t>
  </si>
  <si>
    <t>148</t>
  </si>
  <si>
    <t>75IA5X</t>
  </si>
  <si>
    <t>OPTOTRUBKOVÁ KONCOVKA - MONTÁŽ</t>
  </si>
  <si>
    <t>149</t>
  </si>
  <si>
    <t>150</t>
  </si>
  <si>
    <t>151</t>
  </si>
  <si>
    <t>75IF21</t>
  </si>
  <si>
    <t>ROZPOJOVACÍ SVORKOVNICE 2/10, 2/8</t>
  </si>
  <si>
    <t>152</t>
  </si>
  <si>
    <t>75IF2X</t>
  </si>
  <si>
    <t>ROZPOJOVACÍ SVORKOVNICE 2/10, 2/8 - MONTÁŽ</t>
  </si>
  <si>
    <t>153</t>
  </si>
  <si>
    <t>75IF31</t>
  </si>
  <si>
    <t>ZEMNÍCÍ SVORKOVNICE</t>
  </si>
  <si>
    <t>154</t>
  </si>
  <si>
    <t>75IF3X</t>
  </si>
  <si>
    <t>ZEMNÍCÍ SVORKOVNICE - MONTÁŽ</t>
  </si>
  <si>
    <t>155</t>
  </si>
  <si>
    <t>75IH31</t>
  </si>
  <si>
    <t>UKONČENÍ KABELU FORMA KABELOVÁ DÉLKY DO 0,5 M DO 5XN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</si>
  <si>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</si>
  <si>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156</t>
  </si>
  <si>
    <t>75IH5Y</t>
  </si>
  <si>
    <t>UKONČENÍ KABELU DÁLKOVÉHO - DEMONTÁŽ</t>
  </si>
  <si>
    <t>157</t>
  </si>
  <si>
    <t>75II11</t>
  </si>
  <si>
    <t>SPOJKA PRO CELOPLASTOVÉ KABELY BEZ PANCÍŘE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</si>
  <si>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</si>
  <si>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158</t>
  </si>
  <si>
    <t>75II1X</t>
  </si>
  <si>
    <t>SPOJKA PRO CELOPLASTOVÉ KABELY BEZ PANCÍŘE - MONTÁŽ</t>
  </si>
  <si>
    <t>159</t>
  </si>
  <si>
    <t>75II62</t>
  </si>
  <si>
    <t>SPOJKA - ODBOČOVACÍ SOUPRAVA STŘEDNÍ</t>
  </si>
  <si>
    <t>160</t>
  </si>
  <si>
    <t>75II6X</t>
  </si>
  <si>
    <t>SPOJKA - ODBOČOVACÍ SOUPRAVA - MONTÁŽ</t>
  </si>
  <si>
    <t>161</t>
  </si>
  <si>
    <t>75IJ21</t>
  </si>
  <si>
    <t>MĚŘENÍ ZKRÁCENÉ ZÁVĚREČNÉ DÁLKOVÉHO KABELU V OBOU SMĚRECH ZA PROVOZU</t>
  </si>
  <si>
    <t>ČTYŘKA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</si>
  <si>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čtyřek.</t>
  </si>
  <si>
    <t>162</t>
  </si>
  <si>
    <t>75J321</t>
  </si>
  <si>
    <t>KABEL SDĚLOVACÍ PRO STRUKTUROVANOU KABELÁŽ FTP/STP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</si>
  <si>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</si>
  <si>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163</t>
  </si>
  <si>
    <t>75O511</t>
  </si>
  <si>
    <t>PZTS, ÚSTŘEDNA DO 48 ZÓN</t>
  </si>
  <si>
    <t>1. Položka obsahuje: 
 – dodávku specifikovaného bloku/zařízení včetně potřebného drobného montážního materiálu 
 – dodávku souvisejícího příslušenství pro specifikovaný blok/zařízení 
– dodávku akumulátoru do 18 Ah pro dobu zálohování min. 6 hodin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</si>
  <si>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164</t>
  </si>
  <si>
    <t>75O51X</t>
  </si>
  <si>
    <t>PZTS, ÚSTŘEDNA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</si>
  <si>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</si>
  <si>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165</t>
  </si>
  <si>
    <t>75O542</t>
  </si>
  <si>
    <t>PZTS, KLÁVESNICE - LCD DISPLEJ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</si>
  <si>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</si>
  <si>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166</t>
  </si>
  <si>
    <t>75O54X</t>
  </si>
  <si>
    <t>PZTS, KLÁVESNICE - MONTÁŽ</t>
  </si>
  <si>
    <t>167</t>
  </si>
  <si>
    <t>75O573</t>
  </si>
  <si>
    <t>PZTS, MAGNETICKÝ KONTAKT HLINÍKOVÝ - LEHKÉ PROVEDENÍ</t>
  </si>
  <si>
    <t>168</t>
  </si>
  <si>
    <t>75O57X</t>
  </si>
  <si>
    <t>PZTS, MAGNETICKÝ KONTAKT - MONTÁŽ</t>
  </si>
  <si>
    <t>169</t>
  </si>
  <si>
    <t>75O592</t>
  </si>
  <si>
    <t>PZTS, PROSTOROVÝ DETEKTOR DUÁLNÍ</t>
  </si>
  <si>
    <t>170</t>
  </si>
  <si>
    <t>75O59X</t>
  </si>
  <si>
    <t>PZTS, PROSTOROVÝ DETEKTOR - MONTÁŽ</t>
  </si>
  <si>
    <t>171</t>
  </si>
  <si>
    <t>75O5B1</t>
  </si>
  <si>
    <t>PZTS, HLÁSIČ KOUŘE</t>
  </si>
  <si>
    <t>172</t>
  </si>
  <si>
    <t>75O5BX</t>
  </si>
  <si>
    <t>PZTS, HLÁSIČ KOUŘE - MONTÁŽ</t>
  </si>
  <si>
    <t>173</t>
  </si>
  <si>
    <t>75O5G1</t>
  </si>
  <si>
    <t>PZTS, BEZKONTAKTNÍ ČTEČKA KARET</t>
  </si>
  <si>
    <t>174</t>
  </si>
  <si>
    <t>75O5GX</t>
  </si>
  <si>
    <t>PZTS, BEZKONTAKTNÍ ČTEČKA KARET - MONTÁŽ</t>
  </si>
  <si>
    <t>175</t>
  </si>
  <si>
    <t>75O5H1</t>
  </si>
  <si>
    <t>PZTS, PROPOJOVACÍ MODUL PRO ČTEČKU</t>
  </si>
  <si>
    <t>176</t>
  </si>
  <si>
    <t>75O5HX</t>
  </si>
  <si>
    <t>PZTS, PROPOJOVACÍ MODUL PRO ČTEČKU - MONTÁŽ</t>
  </si>
  <si>
    <t>177</t>
  </si>
  <si>
    <t>75O5J1</t>
  </si>
  <si>
    <t>PZTS, KOMUNIKAČNÍ ROZHRANÍ PRO INTEGRACI DO PROGRAMU TŘETÍCH STRAN TCP/IP</t>
  </si>
  <si>
    <t>178</t>
  </si>
  <si>
    <t>75O5J2</t>
  </si>
  <si>
    <t>PZTS,  KOMUNIKAČNÍ ROZHRANÍ PRO MONITORING, SPRÁVU UŽIVATELŮ A KONFIGURACI TCP/IP</t>
  </si>
  <si>
    <t>179</t>
  </si>
  <si>
    <t>75O5JX</t>
  </si>
  <si>
    <t>PZTS, KOMUNIKAČNÍ ROZHRANÍ - MONTÁŽ</t>
  </si>
  <si>
    <t>180</t>
  </si>
  <si>
    <t>75O5O1</t>
  </si>
  <si>
    <t>PZTS, ŠKOLENÍ A ZÁCVIK PERSONÁLU OBSLUHUJÍCÍHO ZAŘÍZENÍ PZTS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</si>
  <si>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Specifické zkoušení a školení se udává v hodinách aktivní činnosti.</t>
  </si>
  <si>
    <t>181</t>
  </si>
  <si>
    <t>75O5O2</t>
  </si>
  <si>
    <t>PZTS, ZÁVĚREČNÉ OŽIVENÍ, NASTAVENÍ A FUNKČNÍ ODZKOUŠENÍ ZAŘÍZENÍ PZTS</t>
  </si>
  <si>
    <t>182</t>
  </si>
  <si>
    <t>75O5O3</t>
  </si>
  <si>
    <t>PZTS, PŘEZKOUŠENÍ ÚSTŘEDNY PZTS</t>
  </si>
  <si>
    <t>183</t>
  </si>
  <si>
    <t>75O5O4</t>
  </si>
  <si>
    <t>PZTS, UVEDENÍ ÚSTŘEDNY PZTS DO TRVALÉHO PROVOZU</t>
  </si>
  <si>
    <t>184</t>
  </si>
  <si>
    <t>75O5O5</t>
  </si>
  <si>
    <t>PZTS, REVIZE ÚSTŘEDNY PZTS</t>
  </si>
  <si>
    <t>185</t>
  </si>
  <si>
    <t>R22000017</t>
  </si>
  <si>
    <t>Úprava provozní dokumentace - dle technické zprávy</t>
  </si>
  <si>
    <t>186</t>
  </si>
  <si>
    <t>R22000019</t>
  </si>
  <si>
    <t>Dozor správce zařízení - dle technické zprávy</t>
  </si>
  <si>
    <t>187</t>
  </si>
  <si>
    <t>R22000154</t>
  </si>
  <si>
    <t>OCHRANA STÁVAJÍCÍCH ZAŘÍZENÍ BĚHEM STAVBY (NAPŘ. BEDNĚNÍM) - dle technické zprávy</t>
  </si>
  <si>
    <t>KOMPLET</t>
  </si>
  <si>
    <t>188</t>
  </si>
  <si>
    <t>R701011</t>
  </si>
  <si>
    <t>Vytyčení trasy - dle technické zprávy</t>
  </si>
  <si>
    <t>189</t>
  </si>
  <si>
    <t>R701ADC</t>
  </si>
  <si>
    <t>Geodetické zaměření trasy - dle technické zprávy</t>
  </si>
  <si>
    <t>190</t>
  </si>
  <si>
    <t>R702312</t>
  </si>
  <si>
    <t>FÓLIE VÝSTRAŽNÁ ŠÍŘKY PŘES 20 DO 40 CM</t>
  </si>
  <si>
    <t>191</t>
  </si>
  <si>
    <t>R75IEC1</t>
  </si>
  <si>
    <t>VENKOVNÍ TELEFONNÍ OBJEKT DO SPOLEČNÉ PŘÍSTROJOVÉ SKŘÍNĚ</t>
  </si>
  <si>
    <t>192</t>
  </si>
  <si>
    <t>R75O1B1</t>
  </si>
  <si>
    <t>PZTS, HLÁSIČ TLAČÍTKOVÝ - LEHKÉ PROVEDENÍ</t>
  </si>
  <si>
    <t>193</t>
  </si>
  <si>
    <t>R75O1BX</t>
  </si>
  <si>
    <t>PZTS, HLÁSIČ - MONTÁŽ</t>
  </si>
  <si>
    <t>194</t>
  </si>
  <si>
    <t>R75O1E8</t>
  </si>
  <si>
    <t>PZTS, PROVOZNÍ KNIHA</t>
  </si>
  <si>
    <t>742</t>
  </si>
  <si>
    <t>silnoproudé rozvody</t>
  </si>
  <si>
    <t>195</t>
  </si>
  <si>
    <t>742J21</t>
  </si>
  <si>
    <t>SYKFY DO 4X2X0,5, KABEL SDĚLOVACÍ IZOLACE PVC</t>
  </si>
  <si>
    <t>Dle technické zprávy, TKP staveb státních drah. Dle příloh projektové dokumentace.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</si>
  <si>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</si>
  <si>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196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</si>
  <si>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</si>
  <si>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</si>
  <si>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</si>
  <si>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197</t>
  </si>
  <si>
    <t>747212</t>
  </si>
  <si>
    <t>CELKOVÁ PROHLÍDKA, ZKOUŠENÍ, MĚŘENÍ A VYHOTOVENÍ VÝCHOZÍ REVIZNÍ ZPRÁVY, PRO OBJEM IN PŘES 100 DO 500 TIS. KČ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</si>
  <si>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</si>
  <si>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198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</si>
  <si>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</si>
  <si>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</si>
  <si>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</si>
  <si>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199</t>
  </si>
  <si>
    <t>747704</t>
  </si>
  <si>
    <t>ZAŠKOLENÍ OBSLUHY</t>
  </si>
  <si>
    <t>1. Položka obsahuje: 
 – cenu za dobu kdy je s funkcí seznamována obsluha zařízení, včetně odevzdání dokumentace skutečného provedení 
2. Položka neobsahuje: 
 X 
3. Způsob měření: 
Udává se čas v hodinách.</t>
  </si>
  <si>
    <t>200</t>
  </si>
  <si>
    <t>75O931</t>
  </si>
  <si>
    <t>DDTS ŽDC, SW DOPLNĚNÍ APLIKACE KLIENTA O TLS</t>
  </si>
  <si>
    <t>1. Položka obsahuje:  
- doplnění dispečerské klientské aplikaci pro dohled TLS  
- náklady na mzdy  
- programátorské práce  
2. Položka neobsahuje:  
- zpřístupnění dohledu nad novými TLS v konkrétních klientských pracovištích  
3. Způsob měření:  
Udává se počet kusů integrovaných TLS .</t>
  </si>
  <si>
    <t>201</t>
  </si>
  <si>
    <t>75O93C</t>
  </si>
  <si>
    <t>DDTS ŽDC, SW DOPLNĚNÍ MOBILNÍHO KLIENTA</t>
  </si>
  <si>
    <t>202</t>
  </si>
  <si>
    <t>R75O919</t>
  </si>
  <si>
    <t>DDTS ŽDC, SESTAVA PRO PZZ</t>
  </si>
  <si>
    <t>R-položka</t>
  </si>
  <si>
    <t>1. Položka obsahuje:  
- sestava IoT Narrowband modul s jednou vstupní kartou (4 vstupy) pro implemenatci dveřních kontaktů (popř. jiných čidel) přejezdových technologických domků  
- napájecího zdroje  
- rozvodnici pro umístění zařízení  
- příslušenství a kabelové propoje v rámci rozvodnice  
- dodávku včetně kompletní montáže  
- SW pro sestavu  
- veškeré potřebné mechanizmy, včetně obsluhy, náklady na mzdy a přibližné (průměrné) náklady na pořízení potřebných materiálů  
- dopravu a skladování  
2. Položka neobsahuje:  
X  
3. Způsob měření:  
Udává se počet kusů kompletní konstrukce nebo práce.</t>
  </si>
  <si>
    <t>203</t>
  </si>
  <si>
    <t>R75O956</t>
  </si>
  <si>
    <t>DDTS ŽDC, KONFIGURACE PŘENOSŮ DAT JEDNOTLIVÝCH TLS</t>
  </si>
  <si>
    <t>1. Položka obsahuje: 
- konfigurace přenosů dat ze systémů TLS do datových struktur 
- odladění a ověření 
- fun ní zkoušky 
- náklady na mzdy 
- programátorské práce 
2. Položka neobsahuje: 
X 
3. Způsob měření: 
Udává se počet kusů integrovaných TLS</t>
  </si>
  <si>
    <t>204</t>
  </si>
  <si>
    <t>R75O957</t>
  </si>
  <si>
    <t>DDTS ŽDC, INTEGRACE TLS DO INS</t>
  </si>
  <si>
    <t>1. Položka obsahuje: 
- SW integraci jednoho rozváděče nebo ústředny z technologického systému integrované ŽST/Zast. (EOV, OSV, EPS, EZS, ASHS, EPZ, …) do integračního serveru DDTS ŽDC. 
- náklady na mzdy 
- programátorské práce 
2. Položka neobsahuje: 
X 
3. Způsob měření: 
Udává se počet jednotlivých kusů integrovaných TLS do InS.</t>
  </si>
  <si>
    <t>205</t>
  </si>
  <si>
    <t>R75O959</t>
  </si>
  <si>
    <t>DDTS ŽDC, ZÁVĚREČNÁ ZKOUŠKA</t>
  </si>
  <si>
    <t>1. Položka obsahuje: 
- závěrečná zkouška DDTS ŽDC 
- komplexní vyzkoušení zařízení DDTS ŽDC 
- náklady na mzdy 
2. Položka neobsahuje: 
X 
3. Způsob měření: 
Udává se počet hodin po dobu provádění zkoušky.</t>
  </si>
  <si>
    <t>995</t>
  </si>
  <si>
    <t>Poplatky za skládky</t>
  </si>
  <si>
    <t>206</t>
  </si>
  <si>
    <t>R015112</t>
  </si>
  <si>
    <t>POPLATKY ZA LIKVIDACI ODPADŮ NEKONTAMINOVANÝCH - 17 05 04 VYTĚŽENÉ ZEMINY A HORNINY - II. TŘÍDA TĚŽITELNOSTI VČ. DOPRAVY NA SKLÁDKU A MANIPULACE</t>
  </si>
  <si>
    <t>T</t>
  </si>
  <si>
    <t>Evidenční položka</t>
  </si>
  <si>
    <t>1. Položka obsahuje:   - veškeré poplatky provozovateli skládky, recyklační linky nebo jiného zařízení na zpracování nebo likvidaci odpadů související s převzetím, uložením, zpracováním nebo likvidací odpadu     
- náklady spojené s dopravou odpadu z místa stavby na místo převzetí provozovatelem skládky, recyklační linky nebo jiného zařízení na zpracování a likvidaci odpadů, náklady spojené s naložením, vyložením a manipulací s materiálem 2. Způsob měření:     
Tunou se rozumí hmotnost odpadu vytříděného v souladu se zákonem č. 185/2001 Sb., o nakládání s odpady, v platném znění.</t>
  </si>
  <si>
    <t>207</t>
  </si>
  <si>
    <t>R015140</t>
  </si>
  <si>
    <t>POPLATKY ZA LIKVIDACI ODPADŮ NEKONTAMINOVANÝCH - 17 01 01 BETON Z DEMOLIC OBJEKTŮ, ZÁKLADŮ TV apod. VČ. DOPRAVY NA SKLÁDKU A MANIPULACE</t>
  </si>
  <si>
    <t>betonové patky + základy plotu 
8,0=8,000 [A]</t>
  </si>
  <si>
    <t>208</t>
  </si>
  <si>
    <t>R015160</t>
  </si>
  <si>
    <t>POPLATKY ZA LIKVIDACI ODPADŮ NEKONTAMINOVANÝCH - 02 01 03 SMÝCENÉ STROMY A KEŘE VČ. DOPRAVY NA SKLÁDKU A MANIPULACE</t>
  </si>
  <si>
    <t>209</t>
  </si>
  <si>
    <t>R015310</t>
  </si>
  <si>
    <t>POPLATKY ZA LIKVIDACI ODPADŮ NEKONTAMINOVANÝCH - 16 02 14  ELEKTROŠROT (VYŘAZENÁ EL. ZAŘÍZENÍ A - PŘÍSTR. - AL, CU A VZ. KOVY) VČ. DOPRAVY NA SKLÁDKU A MANIPULACE</t>
  </si>
  <si>
    <t>210</t>
  </si>
  <si>
    <t>R015650</t>
  </si>
  <si>
    <t>POPLATKY ZA LIKVIDACI ODPADŮ NEBEZPEČNÝCH - 16 06 02*  NIKL - KADMIOVÉ BATERIE A AKUMULÁTORY VČ. DOPRAVY NA SKLÁDKU A MANIPULACE</t>
  </si>
  <si>
    <t>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náklady spojené s naložením, vyložením a manipulací s materiálem 2. Způsob měření:    
Tunou se rozumí hmotnost odpadu vytříděného v souladu se zákonem č. 185/2001 Sb., o nakládání s odpady, v platném znění.</t>
  </si>
  <si>
    <t>211</t>
  </si>
  <si>
    <t>R015790</t>
  </si>
  <si>
    <t>POPLATKY ZA LIKVIDACI ODPADŮ - 17 04 05 ŽELEZO A OCEL VČ. DOPRAVY NA SKLÁDKU A MANIPULACE</t>
  </si>
  <si>
    <t>4ks výstražný kříž</t>
  </si>
  <si>
    <t>D.2</t>
  </si>
  <si>
    <t>Stavební část</t>
  </si>
  <si>
    <t>D.2.1</t>
  </si>
  <si>
    <t>INŽENÝRSKÉ OBJEKTY</t>
  </si>
  <si>
    <t>D.2.1.1</t>
  </si>
  <si>
    <t>Kolejový svršek a spodek</t>
  </si>
  <si>
    <t>SO 01-10-01</t>
  </si>
  <si>
    <t>t.ú. odb. Moravice (mimo) - Svobodné Heřmanice (včetně) - železniční svršek</t>
  </si>
  <si>
    <t>O4</t>
  </si>
  <si>
    <t>SO 01-10-01.1</t>
  </si>
  <si>
    <t xml:space="preserve">  D.2.1</t>
  </si>
  <si>
    <t xml:space="preserve">    D.2.1.1</t>
  </si>
  <si>
    <t xml:space="preserve">      SO 01-10-01</t>
  </si>
  <si>
    <t xml:space="preserve">        SO 01-10-01.1</t>
  </si>
  <si>
    <t>Zemní práce</t>
  </si>
  <si>
    <t>12373</t>
  </si>
  <si>
    <t>ODKOP PRO SPOD STAVBU SILNIC A ŽELEZNIC TŘ. I</t>
  </si>
  <si>
    <t>1: Dle technické zprávy, výkresových příloh projektové dokumentace. Dle výkazů materiálu projektu. Dle tabulky kubatur projektanta. 
2: Výkop zeminy tř. I  
3: 32,6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</si>
  <si>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</si>
  <si>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Zřízení drážního svršku</t>
  </si>
  <si>
    <t>512550</t>
  </si>
  <si>
    <t>KOLEJOVÉ LOŽE - ZŘÍZENÍ Z KAMENIVA HRUBÉHO DRCENÉHO (ŠTĚRK)</t>
  </si>
  <si>
    <t>1: Dle technické zprávy, výkresových příloh projektové dokumentace. Dle výkazů materiálu projektu. Dle tabulky kubatur projektanta. 
2: Nové štěrkové lože fr. 31.5/63 
3: 123,4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</si>
  <si>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</si>
  <si>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</si>
  <si>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</si>
  <si>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
2: Dosypání štěrkového lože fr.31.5/63 (SVÚ - 0,15 m3 na m) 
3: 169,2-41,288=127,912 [A]</t>
  </si>
  <si>
    <t>528331</t>
  </si>
  <si>
    <t>KOLEJ 49 E1, ROZD. "U", BEZSTYKOVÁ, PR. BET. PODKLADNICOVÝ, UP. TUHÉ</t>
  </si>
  <si>
    <t>1: Dle technické zprávy, výkresových příloh projektové dokumentace. Dle výkazů materiálu projektu. Dle tabulky kubatur projektanta. 
2: Kolejový rošt kolej 49E1, upevnění tuhé podkladnicové K (s antikorozní úpravou pod přejezdem - 26.4 m), pražce dl. 2.42 m, 270 kg, rozdělení "u" 
3: 37,8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</si>
  <si>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</si>
  <si>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</si>
  <si>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</si>
  <si>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
2: Směrová a výšková úprava stávající koleje na beton. pražcích (2x bez délky přejezdové konstrukce + 1x celé)  
3: 750,3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</si>
  <si>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</si>
  <si>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545121</t>
  </si>
  <si>
    <t>SVAR KOLEJNIC (STEJNÉHO TVARU) 49 E1, T JEDNOTLIVĚ</t>
  </si>
  <si>
    <t>1: Dle technické zprávy, výkresových příloh projektové dokumentace. Dle výkazů materiálu projektu. Dle tabulky kubatur projektanta. 
2: svar 49E1 
3: 4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</si>
  <si>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</si>
  <si>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549510</t>
  </si>
  <si>
    <t>ŘEZÁNÍ KOLEJNIC</t>
  </si>
  <si>
    <t>1: Dle technické zprávy, výkresových příloh projektové dokumentace. Dle výkazů materiálu projektu. Dle tabulky kubatur projektanta. 
2: Řezání kolejnic 
3: 2*2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</si>
  <si>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</si>
  <si>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R544100</t>
  </si>
  <si>
    <t>STYK MONTOVANÝ JAKÉHOKOLIV TVARU</t>
  </si>
  <si>
    <t>R-položky MCO</t>
  </si>
  <si>
    <t>1: Dle technické zprávy, výkresových příloh projektové dokumentace. Dle výkazů materiálu projektu. Dle tabulky kubatur projektanta. 
2: Montovaný styk 
3: 4*2</t>
  </si>
  <si>
    <t>1. Položka obsahuje:  
 – případné rozebrání stávajícího montovaného styku  
 – očištění a upravení spáry  
 – dodávku a montáž kompletní sady kolejnicových izolačních spojek příslušného tvaru v místě styku kolejnice  
 – příplatky za ztížené podmínky při práci v koleji, např. překážky po stranách koleje, práci v tunelu ap.  
2. Položka neobsahuje: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</si>
  <si>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Ostatní konstrukce a práce</t>
  </si>
  <si>
    <t>R02940</t>
  </si>
  <si>
    <t>GEOMETRICKÉ ZAJIŠTĚNÍ KOLEJE (PROJEKT, ZAMĚŘENÍ, ZNAČKY)</t>
  </si>
  <si>
    <t>1: Dle technické zprávy, výkresových příloh projektové dokumentace. Dle výkazů materiálu projektu. Dle tabulky kubatur projektanta. 
2: Geometrické zajištění koleje (projekt, zaměření, značky) 
3: 1</t>
  </si>
  <si>
    <t>R037103</t>
  </si>
  <si>
    <t>Náklady vyplývající ze zásad organicace výstavby (náklady ZOV)</t>
  </si>
  <si>
    <t>1: Dle technické zprávy, výkresových příloh projektové dokumentace a dle TKP staveb státních drah. Dle výkazů materiálu projektu. Dle tabulky kubatur projektanta. 
2: Viz. Technická zpráva B.8.1, část B.8 Zásady organizace výstavby a všech grafických a textových příloh části B.8 
3: 1</t>
  </si>
  <si>
    <t>Viz. Technická zpráva B.8.1, část B.8 Zásady organizace výstavby a všech grafických a textových příloh části B.8</t>
  </si>
  <si>
    <t>R925120</t>
  </si>
  <si>
    <t>DRÁŽNÍ STEZKY Z DRTI TL. PŘES 50 MM</t>
  </si>
  <si>
    <t>1: Dle technické zprávy, výkresových příloh projektové dokumentace. Dle výkazů materiálu projektu. Dle tabulky kubatur projektanta. 
2: Drážní stezka ŠD fr. 4/16 
3: 30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</si>
  <si>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</si>
  <si>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Doplňující konstrukce a práce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</si>
  <si>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</si>
  <si>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</si>
  <si>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
2: Kolejový rošt kolej 49E1, upevnění tuhé podkladnicové K (s antikorozní úpravou pod přejezdem - 26.4 m), pražce dl. 2.42 m, 270 kg, rozdělení "u" 
3: 26,4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</si>
  <si>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</si>
  <si>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923121</t>
  </si>
  <si>
    <t>HEKTOMETROVNÍK</t>
  </si>
  <si>
    <t>1: Dle technické zprávy, výkresových příloh projektové dokumentace. Dle výkazů materiálu projektu. Dle tabulky kubatur projektanta. 
2: Hektometrovník (kamenný, betonový) 
3: 1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</si>
  <si>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</si>
  <si>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923471</t>
  </si>
  <si>
    <t>SKLONOVNÍK</t>
  </si>
  <si>
    <t>1: Dle technické zprávy, výkresových příloh projektové dokumentace. Dle výkazů materiálu projektu. Dle tabulky kubatur projektanta. 
2: Sklonovník, vč. sloupku, upevnění, bet. patky 
3: 2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</si>
  <si>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</si>
  <si>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923821</t>
  </si>
  <si>
    <t>SLOUPEK DN 60 PRO NÁVĚST</t>
  </si>
  <si>
    <t>1: Dle technické zprávy, výkresových příloh projektové dokumentace. Dle výkazů materiálu projektu. Dle tabulky kubatur projektanta. 
2: Sklonovník, vč. sloupku, upevnění, bet. patky 
3: 2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</si>
  <si>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</si>
  <si>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Bourání a demontáže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</si>
  <si>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</si>
  <si>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</si>
  <si>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
2: Demontáž - staré štěrkové lože (štěrk čistý) 
3: 93,4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</si>
  <si>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</si>
  <si>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</si>
  <si>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</si>
  <si>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
2: Demontáž - kolej. rošt T/S49, pražce beton, rozdělení "u" 
3: 37,8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</si>
  <si>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</si>
  <si>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965821</t>
  </si>
  <si>
    <t>DEMONTÁŽ KILOMETROVNÍKU, HEKTOMETROVNÍKU, MEZNÍKU</t>
  </si>
  <si>
    <t>1: Dle technické zprávy, výkresových příloh projektové dokumentace. Dle výkazů materiálu projektu. Dle tabulky kubatur projektanta. 
2: Demontáž stávajícího kamenného hektometrovníku, vč. odvozu na skládku 
3: 1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</si>
  <si>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</si>
  <si>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R015111</t>
  </si>
  <si>
    <t>POPLATKY ZA LIKVIDACI ODPADŮ NEKONTAMINOVANÝCH - 17 05 04  VYTĚŽENÉ ZEMINY A HORNINY -  I. TŘÍDA - TĚŽITELNOSTI VČ. DOPRAVY NA SKLÁDKU A MANIPULACE</t>
  </si>
  <si>
    <t>1: Dle technické zprávy, výkresových příloh projektové dokumentace. Dle výkazů materiálu projektu. Dle tabulky kubatur projektanta. 
2: Výkop zeminy tř. I  
3: 32,6*1,9</t>
  </si>
  <si>
    <t>POPLATKY ZA LIKVIDACI ODPADŮ NEKONTAMINOVANÝCH - 17 01 01  BETON Z DEMOLIC OBJEKTŮ, ZÁKLADŮ TV apod. VČ. DOPRAVY NA SKLÁDKU A MANIPULACE (prostý beton a armovaný beton)</t>
  </si>
  <si>
    <t>1: Dle technické zprávy, výkresových příloh projektové dokumentace. Dle výkazů materiálu projektu. Dle tabulky kubatur projektanta. 
2: Demontáž stávajícího kamenného hektometrovníku, vč. odvozu na skládku 
3: 0,05</t>
  </si>
  <si>
    <t>1. Položka obsahuje:   
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   
2. Způsob měření:   
Tunou se rozumí hmotnost odpadu vytříděného v souladu se zákonem č. 185/2001 Sb., o nakládání s odpady, v platném znění.</t>
  </si>
  <si>
    <t>R015150</t>
  </si>
  <si>
    <t>POPLATKY ZA LIKVIDACI ODPADŮ NEKONTAMINOVANÝCH - 17 05 08  ŠTĚRK Z KOLEJIŠTĚ (ODPAD PO RECYKLACI) VČ. DOPRAVY NA SKLÁDKU A MANIPULACE</t>
  </si>
  <si>
    <t>1: Dle technické zprávy, výkresových příloh projektové dokumentace. Dle výkazů materiálu projektu. Dle tabulky kubatur projektanta. 
2: Demontáž - staré štěrkové lože (štěrk čistý) 
3: 93,4*2,1</t>
  </si>
  <si>
    <t>R015210</t>
  </si>
  <si>
    <t>POPLATKY ZA LIKVIDACI ODPADŮ NEKONTAMINOVANÝCH - 17 01 01  ŽELEZNIČNÍ PRAŽCE BETONOVÉ VČ. DOPRAVY NA SKLÁDKU A MANIPULACE</t>
  </si>
  <si>
    <t>1: Dle technické zprávy, výkresových příloh projektové dokumentace. Dle výkazů materiálu projektu. Dle tabulky kubatur projektanta. 
2: 17</t>
  </si>
  <si>
    <t>R015250</t>
  </si>
  <si>
    <t>POPLATKY ZA LIKVIDACI ODPADŮ NEKONTAMINOVANÝCH - 17 02 03  POLYETYLÉNOVÉ  PODLOŽKY (ŽEL. SVRŠEK) VČ. DOPRAVY NA SKLÁDKU A MANIPULACE</t>
  </si>
  <si>
    <t>1: Dle technické zprávy, výkresových příloh projektové dokumentace. Dle výkazů materiálu projektu. Dle tabulky kubatur projektanta. 
2: 0,013</t>
  </si>
  <si>
    <t>R015260</t>
  </si>
  <si>
    <t>POPLATKY ZA LIKVIDACI ODPADŮ NEKONTAMINOVANÝCH - 07 02 99  PRYŽOVÉ PODLOŽKY (ŽEL. SVRŠEK) VČ. DOPRAVY NA SKLÁDKU A MANIPULACE</t>
  </si>
  <si>
    <t>1: Dle technické zprávy, výkresových příloh projektové dokumentace. Dle výkazů materiálu projektu. Dle tabulky kubatur projektanta. 
2: 0,025</t>
  </si>
  <si>
    <t>1: Dle technické zprávy, výkresových příloh projektové dokumentace. Dle výkazů materiálu projektu. Dle tabulky kubatur projektanta. 
2: 3,5+2,1</t>
  </si>
  <si>
    <t>SO 01-10-01.2</t>
  </si>
  <si>
    <t>Úprava GKP - 3.podbití</t>
  </si>
  <si>
    <t xml:space="preserve">        SO 01-10-01.2</t>
  </si>
  <si>
    <t>1: Dle technické zprávy, výkresových příloh projektové dokumentace. Dle výkazů materiálu projektu. Dle tabulky kubatur projektanta. 
2: Dosypání štěrkového lože fr.31.5/63 (SVÚ - 0,15 m3 na m) 
3: 0,15*275,25=41,288 [A]</t>
  </si>
  <si>
    <t>542312</t>
  </si>
  <si>
    <t>NÁSLEDNÁ ÚPRAVA SMĚROVÉHO A VÝŠKOVÉHO USPOŘÁDÁNÍ KOLEJE - PRAŽCE BETONOVÉ</t>
  </si>
  <si>
    <t>1: Dle technické zprávy, výkresových příloh projektové dokumentace. Dle výkazů materiálu projektu. Dle tabulky kubatur projektanta. 
2: 3.podbití 
3: 275,25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</si>
  <si>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</si>
  <si>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R037101</t>
  </si>
  <si>
    <t>Pomocné práce pro realizaci 3.podbití (zřízení nebo zajištění objížďky a přístupové cesty, demontáže a zpětné montáže konstrukcí a systémů překážejících realizaci)</t>
  </si>
  <si>
    <t>KPL</t>
  </si>
  <si>
    <t>"1: Dle technické zprávy, výkresových příloh projektové dokumentace. Dle výkazů materiálu projektu. Dle tabulky kubatur projektanta.  
2: Pomoc práce zřízení nebo zajištění objížďky a přístupové cesty    
3: 1"</t>
  </si>
  <si>
    <t>Zahrnuje objednatelem povolené náklady na požadovaná zařízení zhotovitele. Položka nezahrnuje demontáž a zpětnou montáž přejezdu (vykazuje se samostatně).</t>
  </si>
  <si>
    <t>R542900</t>
  </si>
  <si>
    <t>DOPRAVA MECHANIZACE</t>
  </si>
  <si>
    <t>SOUBOR</t>
  </si>
  <si>
    <t>"Potřebná mechanizace pro provedení 3.podbití  
1"</t>
  </si>
  <si>
    <t>Doprava mechanizace na stavbu a zpět</t>
  </si>
  <si>
    <t>921940</t>
  </si>
  <si>
    <t>MONTÁŽ PŘEJEZDU NEBO PŘECHODU Z JAKÝCHKOLIV VYZÍSKANÝCH NEBO REGENEROVANÝCH DÍLCŮ</t>
  </si>
  <si>
    <t>"1: Dle technické zprávy, výkresových příloh projektové dokumentace. Dle výkazů materiálu projektu. Dle tabulky kubatur projektanta.  
2: montáž přejezdu po provedení 3.podbití  
3: 95=95,000 [A]</t>
  </si>
  <si>
    <t>1. Položka obsahuje: 
 – dodání a pokládka panelů včetně lože 
 – příplatky za ztížené podmínky vyskytující se při zřízení kolejových vah, např. za překážky na straně koleje apod.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</si>
  <si>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</si>
  <si>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</si>
  <si>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"1: Dle technické zprávy, výkresových příloh projektové dokumentace. Dle výkazů materiálu projektu. Dle tabulky kubatur projektanta.  
2: demontáž přejezdu pro provedení 3.podbití  
3: 95=95,000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</si>
  <si>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</si>
  <si>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SO 01-11-01</t>
  </si>
  <si>
    <t>t.ú. odb. Moravice (mimo) - Svobodné Heřmanice (včetně) - železniční spodek</t>
  </si>
  <si>
    <t xml:space="preserve">      SO 01-11-01</t>
  </si>
  <si>
    <t>1: Dle technické zprávy, výkresových příloh projektové dokumentace. Dle výkazů materiálu projektu. Dle tabulky kubatur projektanta. 
2: Výkop zeminy tř. I z kolejiště pro vybudování ZKPP  
3: 115</t>
  </si>
  <si>
    <t>12383</t>
  </si>
  <si>
    <t>ODKOP PRO SPOD STAVBU SILNIC A ŽELEZNIC TŘ. II</t>
  </si>
  <si>
    <t>1: Dle technické zprávy, výkresových příloh projektové dokumentace. Dle výkazů materiálu projektu. Dle tabulky kubatur projektanta. 
2: Výkop zeminy tř. II z kolejiště pro vybudování ZKPP  
3: 40,3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</si>
  <si>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</si>
  <si>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</si>
  <si>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</si>
  <si>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1: Dle technické zprávy, výkresových příloh projektové dokumentace. Dle výkazů materiálu projektu. Dle tabulky kubatur projektanta. 
2: Obsyp šachty vhodnou zeminou z výkopu se zhutněním 
3: 1 
4: Zához rýhy s chráničkou zeminou + hutnění po vrstvách max. 0.3 m, celková tl. cca 1 m (je možné použít výkopek ze stavby) 
5: 21,25*1,1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</si>
  <si>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</si>
  <si>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</t>
  </si>
  <si>
    <t>HLOUBENÍ RÝH ŠÍŘ DO 2M PAŽ I NEPAŽ TŘ. I</t>
  </si>
  <si>
    <t>1: Dle technické zprávy, výkresových příloh projektové dokumentace. Dle výkazů materiálu projektu. Dle tabulky kubatur projektanta. 
2: Výkop pro zřízení odvodnění - rýha trativodu, šachty, svod. potrubí zemina tř. I 
3: 9,6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</si>
  <si>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</si>
  <si>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Dle technické zprávy, výkresových příloh projektové dokumentace. Dle výkazů materiálu projektu. Dle tabulky kubatur projektanta. 
2: Výkop pro zřízení odvodnění - rýha trativodu, šachty, svod. potrubí zemina tř. II 
3: 3,9 
4: Výkop rýhy pro chráničky š. 0.5, hl. do 1.5 m (příložné pažení) 
5: 25*1,1</t>
  </si>
  <si>
    <t>17120</t>
  </si>
  <si>
    <t>ULOŽENÍ SYPANINY DO NÁSYPŮ A NA SKLÁDKY BEZ ZHUTNĚNÍ</t>
  </si>
  <si>
    <t>1: Dle technické zprávy, výkresových příloh projektové dokumentace. Dle výkazů materiálu projektu. Dle tabulky kubatur projektanta. 
2: mezideponie a skládka 
3: 115+40,3+9,6+3,9+21,25*1,1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</si>
  <si>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</si>
  <si>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
2: Zához rýhy s chráničkou zeminou + hutnění po vrstvách max. 0.3 m, celková tl. cca 1 m (je možné použít výkopek ze stavby) 
3: 21,25*1,1</t>
  </si>
  <si>
    <t>17511</t>
  </si>
  <si>
    <t>OBSYP POTRUBÍ A OBJEKTŮ SE ZHUTNĚNÍM</t>
  </si>
  <si>
    <t>1: Dle technické zprávy, výkresových příloh projektové dokumentace. Dle výkazů materiálu projektu. Dle tabulky kubatur projektanta. 
2: Obsyp šachty vhodnou zeminou z výkopu se zhutněním 
3: 1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</si>
  <si>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</si>
  <si>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18110</t>
  </si>
  <si>
    <t>ÚPRAVA PLÁNĚ SE ZHUTNĚNÍM V HORNINĚ TŘ. I</t>
  </si>
  <si>
    <t>1: Dle technické zprávy, výkresových příloh projektové dokumentace. Dle výkazů materiálu projektu. Dle tabulky kubatur projektanta. 
2: Přehutnění zemní pláně 
3: 205,7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</si>
  <si>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</si>
  <si>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</si>
  <si>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</si>
  <si>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
2: Zásyp rýhy trativodu ŠD fr.16/32  
3: 13,5</t>
  </si>
  <si>
    <t>položka zahrnuje dodávku předepsaného kameniva, mimostaveništní a vnitrostaveništní dopravu a jeho uložení není-li v zadávací dokumentaci uvedeno jinak, jedná se o nakupovaný materiál</t>
  </si>
  <si>
    <t>21461</t>
  </si>
  <si>
    <t>SEPARAČNÍ GEOTEXTILIE</t>
  </si>
  <si>
    <t>1: Dle technické zprávy, výkresových příloh projektové dokumentace. Dle výkazů materiálu projektu. Dle tabulky kubatur projektanta. 
2: Separační geotextílie v rýze trativodu 
3: 85,1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</si>
  <si>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</si>
  <si>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</si>
  <si>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</si>
  <si>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</si>
  <si>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
2: Podbetonování pod chráničkou beton C 16/20 XF2 
3: 2,5*1,1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</si>
  <si>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</si>
  <si>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1: Dle technické zprávy, výkresových příloh projektové dokumentace. Dle výkazů materiálu projektu. Dle tabulky kubatur projektanta. 
2: Štěrkopískový podsyp v trativodní rýze a pod šachtami 
3: 1,9 
4: Štěrkopískový podsyp tl. 0,05 m 
5: 1,25*1,1</t>
  </si>
  <si>
    <t>Drážní spodek - sanace a terénní úpravy</t>
  </si>
  <si>
    <t>501101</t>
  </si>
  <si>
    <t>ZŘÍZENÍ KONSTRUKČNÍ VRSTVY TĚLESA ŽELEZNIČNÍHO SPODKU ZE ŠTĚRKODRTI NOVÉ</t>
  </si>
  <si>
    <t>1: Dle technické zprávy, výkresových příloh projektové dokumentace. Dle výkazů materiálu projektu. Dle tabulky kubatur projektanta. 
2: Konstrukční vrstva ŠD fr.0/32 tl. 0.50 m - nový materiál 
3: 102,9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</si>
  <si>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</si>
  <si>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Trubní vedení</t>
  </si>
  <si>
    <t>875342</t>
  </si>
  <si>
    <t>POTRUBÍ DREN Z TRUB PLAST DN DO 200MM DĚROVANÝCH</t>
  </si>
  <si>
    <t>1: Dle technické zprávy, výkresových příloh projektové dokumentace. Dle výkazů materiálu projektu. Dle tabulky kubatur projektanta. 
2: Trativodní trubka PE-HD DN 160 
3: 36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</si>
  <si>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</si>
  <si>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87634</t>
  </si>
  <si>
    <t>CHRÁNIČKY Z TRUB PLASTOVÝCH DN DO 200MM</t>
  </si>
  <si>
    <t>1: Dle technické zprávy, výkresových příloh projektové dokumentace. Dle výkazů materiálu projektu. Dle tabulky kubatur projektanta. 
2: Chránička HDPE DN 160 mm 
3: 50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</si>
  <si>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</si>
  <si>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899523</t>
  </si>
  <si>
    <t>OBETONOVÁNÍ POTRUBÍ Z PROSTÉHO BETONU DO C16/20</t>
  </si>
  <si>
    <t>1: Dle technické zprávy, výkresových příloh projektové dokumentace. Dle výkazů materiálu projektu. Dle tabulky kubatur projektanta. 
2: Obetonování trativodního potrubí, beton C16/20  
3: 3,5 
4: Obetonování chráničky betonem C 16/20 XF2  
5: 11</t>
  </si>
  <si>
    <t>R1-899</t>
  </si>
  <si>
    <t>PLECHOVÝ ŠTÍTEK S OZNAČENÍM ČÍSLA ŠACHTY - KOMPLETNÍ DODÁVKA A MONTÁŽ</t>
  </si>
  <si>
    <t>1: Dle technické zprávy, výkresových příloh projektové dokumentace. Dle výkazů materiálu projektu. Dle tabulky kubatur projektanta. 
2: 1</t>
  </si>
  <si>
    <t>Kompletní dodávka a montáž vč. dopravy a všech potřebných materiálů bez ohledu na použité technologii.</t>
  </si>
  <si>
    <t>R2-8958</t>
  </si>
  <si>
    <t>TRATIVODNÍ ŠACHTA PLASTOVÁ PE HD DN 400 S UZAMYKATELNÝM POKLOPEM</t>
  </si>
  <si>
    <t>1: Dle technické zprávy, výkresových příloh projektové dokumentace. Dle výkazů materiálu projektu. Dle tabulky kubatur projektanta. 
2: Šachta HD-PE DN 400 + šacht. poklop HD-PE, výška 1.2 m 
3: 1</t>
  </si>
  <si>
    <t>Položka obsahuje:   
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rámem,mříže s rámem, koše na bahno, stupadla, žebříky, stropy z bet. dílců a pod.    
- dodání dílce požadovaného tvaru a vlastností, jeho skladování, doprava a osazení do definitivní polohy,včetně komplexní technologie výroby a montáže dílců, ošetření a ochrana dílců,    
- úpravy a zařízení pro uložení a transport dílce,    
- veškeré požadované úpravy dílců, včetně doplňkových konstrukcí a vybavení,    
- sestavení dílce na stavbě včetně montážních zařízení,plošin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ploch,osazení měřících zařízení, zkoušení a měření dílců a pod.).Viz :      
- Předpis  S4 Železniční spodek    
- Vzorové listy železničního spodku Ž1, Ž 2, Ž3, Ž4.    
- Technické kvalitativní podmínky staveb Státních drah, kap. 1, 2, 3, 4, 14, 17, 22.</t>
  </si>
  <si>
    <t>96615</t>
  </si>
  <si>
    <t>BOURÁNÍ KONSTRUKCÍ Z PROSTÉHO BETONU</t>
  </si>
  <si>
    <t>1: Dle technické zprávy, výkresových příloh projektové dokumentace. Dle výkazů materiálu projektu. Dle tabulky kubatur projektanta. 
2: 8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</si>
  <si>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</si>
  <si>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R97897</t>
  </si>
  <si>
    <t>ODSTRANĚNÍ A LIKVIDACE VRSTVY Z GEOTEXTILIE</t>
  </si>
  <si>
    <t>1: Dle technické zprávy, výkresových příloh projektové dokumentace. Dle výkazů materiálu projektu. Dle tabulky kubatur projektanta. 
2: Odstranění geotextílie 
3: 217,1</t>
  </si>
  <si>
    <t>- položka zahrnuje veškerou manipulaci s vybouranou sutí a hmotami včetně dopravy a uložení na skládku. zahrnuje poplatek za skládku, který se vykazuje v položce.- položka zahrnuje veškeré další práce plynoucí z technologického předpisu a z platných předpisů</t>
  </si>
  <si>
    <t>POPLATKY ZA LIKVIDACI ODPADŮ NEKONTAMINOVANÝCH - 17 05 04 VYTĚŽENÉ ZEMINY A HORNINY - I. TŘÍDA - TĚŽITELNOSTI, VČ. DOPRAVY NA SKLÁDKU A MANIPULACE</t>
  </si>
  <si>
    <t>1: Dle technické zprávy, výkresových příloh projektové dokumentace. Dle výkazů materiálu projektu. Dle tabulky kubatur projektanta. 
2: 1,9*(115+9,6-24,375)</t>
  </si>
  <si>
    <t>POPLATKY ZA LIKVIDACI ODPADŮ NEKONTAMINOVANÝCH - 17 05 04 VYTĚŽENÉ ZEMINY A HORNINY - II. TŘÍDA - TĚŽITELNOSTI VČ. DOPRAVY NA SKLÁDKU A MANIPULACE</t>
  </si>
  <si>
    <t>1: Dle technické zprávy, výkresových příloh projektové dokumentace. Dle výkazů materiálu projektu. Dle tabulky kubatur projektanta. 
2: 2,1*(40,3+3,9+27,5)</t>
  </si>
  <si>
    <t>1. Položka obsahuje:   
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nebo likvidaci odpadů   
2. Položka neobsahuje:   
 -    
3. Způsob měření:   
Tunou se rozumí hmotnost odpadu vytříděného v souladu se zákonem č. 185/2001 Sb., o nakládání s odpady, v platném znění.</t>
  </si>
  <si>
    <t>POPLATKY ZA LIKVIDACI ODPADŮ NEKONTAMINOVANÝCH - 17 01 01 BETON Z DEMOLIC OBJEKTŮ, ZÁKLADŮ TV - VČ. DOPRAVY</t>
  </si>
  <si>
    <t>1: Dle technické zprávy, výkresových příloh projektové dokumentace. Dle výkazů materiálu projektu. Dle tabulky kubatur projektanta. 
2: 20</t>
  </si>
  <si>
    <t>D.2.1.3</t>
  </si>
  <si>
    <t>Přejezdy a přechody</t>
  </si>
  <si>
    <t>SO 01-13-01</t>
  </si>
  <si>
    <t>Přejezd P7844 v km 17,407</t>
  </si>
  <si>
    <t xml:space="preserve">    D.2.1.3</t>
  </si>
  <si>
    <t xml:space="preserve">      SO 01-13-01</t>
  </si>
  <si>
    <t>11313</t>
  </si>
  <si>
    <t>ODSTRANĚNÍ KRYTU ZPEVNĚNÝCH PLOCH S ASFALTOVÝM POJIVEM</t>
  </si>
  <si>
    <t>1: Dle technické zprávy, výkresových příloh projektové dokumentace. Dle výkazů materiálu projektu. Dle tabulky kubatur projektanta. 
2: Odstranění krytu vozovky s asfaltovým pojivem, vč. podkladu v tl. 0,61 m s odvozem (stupňovitě) 
3: 83,875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</si>
  <si>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</si>
  <si>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</si>
  <si>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</si>
  <si>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
2: Odstranění krytu vozovky s asfaltovým pojivem, vč. podkladu v tl. 0,61 m s odvozem (stupňovitě) 
3: 167,75 
4: Odstranění podkladních vrstev chodníku v tl. 0.19 m 
5: 7,3</t>
  </si>
  <si>
    <t>11348</t>
  </si>
  <si>
    <t>ODSTRANĚNÍ KRYTU ZPEVNĚNÝCH PLOCH Z DLAŽDIC VČETNĚ PODKLADU</t>
  </si>
  <si>
    <t>1: Dle technické zprávy, výkresových příloh projektové dokumentace. Dle výkazů materiálu projektu. Dle tabulky kubatur projektanta. 
2: Rozebrání stávajícího dlážděného chodníku  (tl. cca 0.06 m) 
3: 0,06*38,5</t>
  </si>
  <si>
    <t>11352</t>
  </si>
  <si>
    <t>ODSTRANĚNÍ CHODNÍKOVÝCH A SILNIČNÍCH OBRUBNÍKŮ BETONOVÝCH</t>
  </si>
  <si>
    <t>1: Dle technické zprávy, výkresových příloh projektové dokumentace. Dle výkazů materiálu projektu. Dle tabulky kubatur projektanta. 
2: Odstranění bet. obrubníku silničního vč. bet. lože 
3: 23 
4: Odstranění bet. obrubníku chodníkového vč. bet. lože 
5: 23</t>
  </si>
  <si>
    <t>12110</t>
  </si>
  <si>
    <t>SEJMUTÍ ORNICE NEBO LESNÍ PŮDY</t>
  </si>
  <si>
    <t>1: Dle technické zprávy, výkresových příloh projektové dokumentace. Dle výkazů materiálu projektu. Dle tabulky kubatur projektanta. 
2: Sejmutí ornice ve svahu v tl. 0.15 m 
3: 104,5*0,15</t>
  </si>
  <si>
    <t>položka zahrnuje sejmutí ornice bez ohledu na tloušťku vrstvy a její vodorovnou dopravu 
nezahrnuje uložení na trvalou skládku</t>
  </si>
  <si>
    <t>1: Dle technické zprávy, výkresových příloh projektové dokumentace. Dle výkazů materiálu projektu. Dle tabulky kubatur projektanta. 
2: Odkop pro spodní stavbu tř. I, vč. případné sanace 
3: 204,4</t>
  </si>
  <si>
    <t>1: Dle technické zprávy, výkresových příloh projektové dokumentace. Dle výkazů materiálu projektu. Dle tabulky kubatur projektanta. 
2: Ohumusování tl. 0.15 m a osetí ve svahu 
3: 0,15*82,5 
4: Zához rýhy s chráničkou zeminou + hutnění po vrstvách max. 0.3 m, celková tl. cca 0.5 m (je možné použít výkopek ze stavby) 
5: 13,75</t>
  </si>
  <si>
    <t>1: Dle technické zprávy, výkresových příloh projektové dokumentace. Dle výkazů materiálu projektu. Dle tabulky kubatur projektanta. 
2: Výkop rýhy pro chráničky š. 0.5, hl. do 1.5 m (příložné pažení) 
3: 13,75</t>
  </si>
  <si>
    <t>1: Dle technické zprávy, výkresových příloh projektové dokumentace. Dle výkazů materiálu projektu. Dle tabulky kubatur projektanta. 
2: skládka a mezideponie 
3: 204,4+104,5*0,15+13,75</t>
  </si>
  <si>
    <t>17180</t>
  </si>
  <si>
    <t>ULOŽENÍ SYPANINY DO NÁSYPŮ Z NAKUPOVANÝCH MATERIÁLŮ</t>
  </si>
  <si>
    <t>1: Dle technické zprávy, výkresových příloh projektové dokumentace. Dle výkazů materiálu projektu. Dle tabulky kubatur projektanta. 
2: Uložení sypaniny do náspů z nakupovaných materiálů  
3: 50,9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</si>
  <si>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</si>
  <si>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</si>
  <si>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</si>
  <si>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1: Dle technické zprávy, výkresových příloh projektové dokumentace. Dle výkazů materiálu projektu. Dle tabulky kubatur projektanta. 
2: Nezpevněná krajnice tl. 100 mm (asf. recyklát nebo štěrkodrť fr. 0/32) 
3: 39,6*0,1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</si>
  <si>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</si>
  <si>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
2: Zához rýhy s chráničkou zeminou + hutnění po vrstvách max. 0.3 m, celková tl. cca 0.5 m (je možné použít výkopek ze stavby) 
3: 13,75</t>
  </si>
  <si>
    <t>17581</t>
  </si>
  <si>
    <t>OBSYP POTRUBÍ A OBJEKTŮ Z NAKUPOVANÝCH MATERIÁLŮ</t>
  </si>
  <si>
    <t>obsyp/podsyp vpusti a potrubí DN 200 
1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</si>
  <si>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</si>
  <si>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1: Dle technické zprávy, výkresových příloh projektové dokumentace. Dle výkazů materiálu projektu. Dle tabulky kubatur projektanta. 
2: Úprava zemní pláně - vyrovnání, přehutnění 
3: 547,8 
4: Úprava zemní pláně - vyrovnání, přehutnění 
5: 165</t>
  </si>
  <si>
    <t>18232</t>
  </si>
  <si>
    <t>ROZPROSTŘENÍ ORNICE V ROVINĚ V TL DO 0,15M</t>
  </si>
  <si>
    <t>1: Dle technické zprávy, výkresových příloh projektové dokumentace. Dle výkazů materiálu projektu. Dle tabulky kubatur projektanta. 
2: Ohumusování tl. 0.15 m a osetí ve svahu 
3: 82,5</t>
  </si>
  <si>
    <t>položka zahrnuje: 
nutné přemístění ornice z dočasných skládek vzdálených do 50m 
rozprostření ornice v předepsané tloušťce v rovině a ve svahu do 1:5</t>
  </si>
  <si>
    <t>1: Dle technické zprávy, výkresových příloh projektové dokumentace. Dle výkazů materiálu projektu. Dle tabulky kubatur projektanta. 
2: Ohumusování tl. 0.15 m a osetí ve svahu 
3: 82,5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</si>
  <si>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</si>
  <si>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</si>
  <si>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</si>
  <si>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18600</t>
  </si>
  <si>
    <t>ZALÉVÁNÍ VODOU</t>
  </si>
  <si>
    <t>1: Dle technické zprávy, výkresových příloh projektové dokumentace. Dle výkazů materiálu projektu. Dle tabulky kubatur projektanta. 
2: Ohumusování tl. 0.15 m a osetí ve svahu 
3: 82,5*0,01</t>
  </si>
  <si>
    <t>položka zahrnuje veškerý materiál, výrobky a polotovary, včetně mimostaveništní a vnitrostaveništní dopravy (rovněž přesuny), včetně naložení a složení, případně s uložením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</si>
  <si>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</si>
  <si>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</si>
  <si>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
2: 82,5*0,15</t>
  </si>
  <si>
    <t>veškeré práce jsou obsaženy v textu položky</t>
  </si>
  <si>
    <t>1: Dle technické zprávy, výkresových příloh projektové dokumentace. Dle výkazů materiálu projektu. Dle tabulky kubatur projektanta. 
2: Podkladní beton C16/20 XC2 pod závěrnou zídku 
3: 5,1</t>
  </si>
  <si>
    <t>45145</t>
  </si>
  <si>
    <t>PODKL A VÝPLŇ VRSTVY Z MALTY CEMENTOVÉ</t>
  </si>
  <si>
    <t>1: Dle technické zprávy, výkresových příloh projektové dokumentace. Dle výkazů materiálu projektu. Dle tabulky kubatur projektanta. 
2: Vyrovnávací vrstva cementové malty pod prefabrikát závěrné zídky 
3: 1,3</t>
  </si>
  <si>
    <t>Položka zahrnuje veškerý materiál, výrobky a polotovary, včetně mimostaveništní a vnitrostaveništní dopravy (rovněž přesuny), včetně naložení a složení, případně s uložením.</t>
  </si>
  <si>
    <t>1: Dle technické zprávy, výkresových příloh projektové dokumentace. Dle výkazů materiálu projektu. Dle tabulky kubatur projektanta. 
2: Štěrkopískový podsyp tl. 0,05 m 
3: 1,25</t>
  </si>
  <si>
    <t>Komunikace</t>
  </si>
  <si>
    <t>56310</t>
  </si>
  <si>
    <t>VOZOVKOVÉ VRSTVY Z MECHANICKY ZPEVNĚNÉHO KAMENIVA</t>
  </si>
  <si>
    <t>1: Dle technické zprávy, výkresových příloh projektové dokumentace. Dle výkazů materiálu projektu. Dle tabulky kubatur projektanta. 
2: Mechanicky zpevněné kamenivo tl. 200 mm 
3: 101,1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</si>
  <si>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</si>
  <si>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56330</t>
  </si>
  <si>
    <t>VOZOVKOVÉ VRSTVY ZE ŠTĚRKODRTI</t>
  </si>
  <si>
    <t>1: Dle technické zprávy, výkresových příloh projektové dokumentace. Dle výkazů materiálu projektu. Dle tabulky kubatur projektanta. 
2: Štěrkodrť fr. 0/32, tl. po zhutnění min. 250 mm 
3: 121,3 
4: Případná sanace kamenivem fr. 0/125 v tl. 300 mm, příp. výziskem z kolejového lože 
5: 141,6 
6: Štěrkodrť fr. 0/32, ŠD tl. po zhutnění min. 150 mm 
7: 12,4 
8: Štěrkodrť fr. 0/32, ŠD tl. po zhutnění min. 250 mm 
9: 19,3</t>
  </si>
  <si>
    <t>572121</t>
  </si>
  <si>
    <t>INFILTRAČNÍ POSTŘIK ASFALTOVÝ DO 1,0KG/M2</t>
  </si>
  <si>
    <t>1: Dle technické zprávy, výkresových příloh projektové dokumentace. Dle výkazů materiálu projektu. Dle tabulky kubatur projektanta. 
2: Infiltrační postřik asfaltový, 1,0 kg/m2 
3: 448,4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</si>
  <si>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</si>
  <si>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</si>
  <si>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</si>
  <si>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1: Dle technické zprávy, výkresových příloh projektové dokumentace. Dle výkazů materiálu projektu. Dle tabulky kubatur projektanta. 
2: Spojovací postřik asfaltový, 0,35 kg/m2 
3: 772,6</t>
  </si>
  <si>
    <t>574C56</t>
  </si>
  <si>
    <t>ASFALTOVÝ BETON PRO LOŽNÍ VRSTVY ACL 16+, 16S TL. 60MM</t>
  </si>
  <si>
    <t>1: Dle technické zprávy, výkresových příloh projektové dokumentace. Dle výkazů materiálu projektu. Dle tabulky kubatur projektanta. 
2: Asfaltový beton pro ložní vrstvy ACL 16+, tl. 60 mm 
3: 384,4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</si>
  <si>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</si>
  <si>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</si>
  <si>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</si>
  <si>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1: Dle technické zprávy, výkresových příloh projektové dokumentace. Dle výkazů materiálu projektu. Dle tabulky kubatur projektanta. 
2: Asfaltový beton pro podkladní vrstvy ACP 16+, tl. 60 mm 
3: 388,2</t>
  </si>
  <si>
    <t>574I54</t>
  </si>
  <si>
    <t>ASFALTOVÝ KOBEREC MASTIXOVÝ SMA 11+, 11S TL. 40MM</t>
  </si>
  <si>
    <t>1: Dle technické zprávy, výkresových příloh projektové dokumentace. Dle výkazů materiálu projektu. Dle tabulky kubatur projektanta. 
2: Asfaltový koberec mastixový  SMA 11+, tl. 40 mm 
3: 375</t>
  </si>
  <si>
    <t>57671</t>
  </si>
  <si>
    <t>POSYP KAMENIVEM TĚŽENÝM 5KG/M2</t>
  </si>
  <si>
    <t>1: Dle technické zprávy, výkresových příloh projektové dokumentace. Dle výkazů materiálu projektu. Dle tabulky kubatur projektanta. 
2: Posyp kamenivem fr. 0/2 3 kg/m2 se zaválcováním 
3: 448,4</t>
  </si>
  <si>
    <t>- dodání kameniva předepsané kvality a zrnitosti 
- posyp předepsaným množstvím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</si>
  <si>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</si>
  <si>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</si>
  <si>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
2: Betonová dlažba, přírodní odstín, tl. 60 mm  
3: 53,4 
4: Betonová dlažba rovinná (bez zkosených hran), přírodní odstín, tl. 60 mm  
5: 32,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</si>
  <si>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</si>
  <si>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</si>
  <si>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</si>
  <si>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1: Dle technické zprávy, výkresových příloh projektové dokumentace. Dle výkazů materiálu projektu. Dle tabulky kubatur projektanta. 
2: Betonová dlažba, přírodní odstín, tl. 80 mm  
3: 77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</si>
  <si>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</si>
  <si>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</si>
  <si>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
2: Betonová dlažba, barevná - reliéfní, tl. 60 mm  
3: 10,2</t>
  </si>
  <si>
    <t>587206</t>
  </si>
  <si>
    <t>PŘEDLÁŽDĚNÍ KRYTU Z BETONOVÝCH DLAŽDIC SE ZÁMKEM</t>
  </si>
  <si>
    <t>1: Dle technické zprávy, výkresových příloh projektové dokumentace. Dle výkazů materiálu projektu. Dle tabulky kubatur projektanta. 
2: Předláždění stávajícího chodníku 
3: 10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</si>
  <si>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</si>
  <si>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58920</t>
  </si>
  <si>
    <t>VÝPLŇ SPAR MODIFIKOVANÝM ASFALTEM</t>
  </si>
  <si>
    <t>1: Dle technické zprávy, výkresových příloh projektové dokumentace. Dle výkazů materiálu projektu. Dle tabulky kubatur projektanta. 
2: Zatěsnění asfaltovou zálivkou - rozhraní stávajícího a nového stavu, podél obruby 
3: 109,6</t>
  </si>
  <si>
    <t>položka zahrnuje: 
- dodávku předepsaného materiálu 
- vyčištění a výplň spar tímto materiálem</t>
  </si>
  <si>
    <t>1: Dle technické zprávy, výkresových příloh projektové dokumentace. Dle výkazů materiálu projektu. Dle tabulky kubatur projektanta. 
2: Doplnění kolejového lože 
3: 30,4</t>
  </si>
  <si>
    <t>1: Dle technické zprávy, výkresových příloh projektové dokumentace. Dle výkazů materiálu projektu. Dle tabulky kubatur projektanta. 
2: Směrové a výškové vyrovnání koleje na betonových pražcích 
3: 26,5</t>
  </si>
  <si>
    <t>87434</t>
  </si>
  <si>
    <t>POTRUBÍ Z TRUB PLASTOVÝCH ODPADNÍCH DN DO 200MM</t>
  </si>
  <si>
    <t>DN200 1 m 
1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</si>
  <si>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</si>
  <si>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1: Dle technické zprávy, výkresových příloh projektové dokumentace. Dle výkazů materiálu projektu. Dle tabulky kubatur projektanta. 
2: Chránička HDPE DN 160 mm (rezerva) 
3: 50</t>
  </si>
  <si>
    <t>89712</t>
  </si>
  <si>
    <t>VPUSŤ KANALIZAČNÍ ULIČNÍ KOMPLETNÍ Z BETONOVÝCH DÍLCŮ</t>
  </si>
  <si>
    <t>uliční vpust 
1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</si>
  <si>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</si>
  <si>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914113</t>
  </si>
  <si>
    <t>DOPRAVNÍ ZNAČKY ZÁKLADNÍ VELIKOSTI OCELOVÉ NEREFLEXNÍ - DEMONTÁŽ</t>
  </si>
  <si>
    <t>1: Dle technické zprávy, výkresových příloh projektové dokumentace. Dle výkazů materiálu projektu. Dle tabulky kubatur projektanta. 
2: Demontáž svislého dopravního značení (pouze značka) 
3: 4</t>
  </si>
  <si>
    <t>Položka zahrnuje odstranění, demontáž a odklizení materiálu s odvozem na předepsané místo</t>
  </si>
  <si>
    <t>914241</t>
  </si>
  <si>
    <t>DOPRAV ZNAČKY ZVĚTŠ VEL OCEL FÓLIE TŘ 3 - DODÁVKA A MONT</t>
  </si>
  <si>
    <t>1: Dle technické zprávy, výkresových příloh projektové dokumentace. Dle výkazů materiálu projektu. Dle tabulky kubatur projektanta. 
2: Svislé dopravní značení zvětšené, retroreflexe RA3 - dodávka, montáž, vč. upevňovadel 
3: 8 
4: 4x s žlutozeleným podkladem</t>
  </si>
  <si>
    <t>položka zahrnuje: 
- dodávku a montáž značek v požadovaném provedení</t>
  </si>
  <si>
    <t>915211</t>
  </si>
  <si>
    <t>VODOROVNÉ DOPRAVNÍ ZNAČENÍ PLASTEM HLADKÉ - DODÁVKA A POKLÁDKA</t>
  </si>
  <si>
    <t>1: Dle technické zprávy, výkresových příloh projektové dokumentace. Dle výkazů materiálu projektu. Dle tabulky kubatur projektanta. 
2: Vodorovné dopravní značení z plastů 
3: 30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</si>
  <si>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</si>
  <si>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</si>
  <si>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</si>
  <si>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1: Dle technické zprávy, výkresových příloh projektové dokumentace. Dle výkazů materiálu projektu. Dle tabulky kubatur projektanta. 
2: Vodorovné dopravní značení z plastů 
3: 30</t>
  </si>
  <si>
    <t>91710</t>
  </si>
  <si>
    <t>OBRUBY Z BETONOVÝCH PALISÁD</t>
  </si>
  <si>
    <t>1: Dle technické zprávy, výkresových příloh projektové dokumentace. Dle výkazů materiálu projektu. Dle tabulky kubatur projektanta. 
2: Betonové palisády výšky 0.6 - 1.0 m do bet. lože C16/20 
3: 7,5*1*0,2</t>
  </si>
  <si>
    <t>Položka zahrnuje: 
dodání a pokládku betonových palisád o rozměrech předepsaných zadávací dokumentací 
betonové lože i boční betonovou opěrku.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</si>
  <si>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</si>
  <si>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</si>
  <si>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
2: Bet.chodníkový obrubník (50/200/1000) do bet. lože C16/20 
3: 41,5</t>
  </si>
  <si>
    <t>Položka zahrnuje: 
dodání a pokládku betonových obrubníků o rozměrech předepsaných zadávací dokumentací 
betonové lože i boční betonovou opěrku.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</si>
  <si>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</si>
  <si>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</si>
  <si>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
2: Silniční bet. obrubník (150/250/1000) do bet. lože C20/25 
3: 60 
4: Silniční bet. obrubník snížený (150/150/1000) do bet. lože C20/25 
5: 65</t>
  </si>
  <si>
    <t>919112</t>
  </si>
  <si>
    <t>ŘEZÁNÍ ASFALTOVÉHO KRYTU VOZOVEK TL DO 100MM</t>
  </si>
  <si>
    <t>1: Dle technické zprávy, výkresových příloh projektové dokumentace. Dle výkazů materiálu projektu. Dle tabulky kubatur projektanta. 
2: Řezání asfaltu 
3: 14,6</t>
  </si>
  <si>
    <t>položka zahrnuje řezání vozovkové vrstvy v předepsané tloušťce, včetně spotřeby vody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</si>
  <si>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</si>
  <si>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</si>
  <si>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
2: "Přejezdová konstrukce z pryžových panelů na betonových pražcích, konstrukce s opěrkami pod vnitřními i vnějšími panely, s pojistkami proti posuvu, hliníkové nosiče    
včetně závěrných zídek z vysokopevnostního betonu C70/85 
prefabrikované betonové základy s ocelovou výztuží pod záv. zídku (š. 450 mm, v. 200 mm, dl. 1250 nebo 2500 mm)  
pryžové výplňové profily  
ochranný náběh, žárově zinkovaný plech (P6), ocel S235 - 2 ks  
montážní sada na pryžovou přejezdovou konstrukci - 1 ks "   
3: 95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</si>
  <si>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</si>
  <si>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931244</t>
  </si>
  <si>
    <t>VLOŽKA DILAT SPAR Z PRYŽ PÁSŮ ŠÍŘ DO 400MM PROFIL TL DO 12MM</t>
  </si>
  <si>
    <t>1: Dle technické zprávy, výkresových příloh projektové dokumentace. Dle výkazů materiálu projektu. Dle tabulky kubatur projektanta. 
2: Gumoasfaltová páska lepená na bok záv. zídky před pokládkou asfalt. vrstev vozovky 
3: 35</t>
  </si>
  <si>
    <t>položka zahrnuje dodávku a osazení předepsaného materiálu, očištění ploch spáry před úpravou, očištění okolí spáry po úpravě</t>
  </si>
  <si>
    <t>R914122</t>
  </si>
  <si>
    <t>DOPRAVNÍ ZNAČKY ZÁKLAD VELIKOSTI OCEL NEREFLEXNÍ, SLOUPKY DZ Z TRUBEK DO PATKY - MONTÁŽ S PŘEMÍST</t>
  </si>
  <si>
    <t>Dle technické zprávy, výkresových příloh projektové dokumentace. Dle výkazů materiálu projektu. Dle tabulky kubatur projektanta. 
Přesun stávajícího svislého dopravního značení, vč. výkopu základu a betonové patky   
12</t>
  </si>
  <si>
    <t>položka zahrnuje: 
- dopravu demontované značky z dočasné skládky 
- osazení a montáž značky na místě určeném projektem 
- nutnou opravu poškozených částí 
nezahrnuje dodávku značky, sloupku a upevňovacího zařízení</t>
  </si>
  <si>
    <t>R914123</t>
  </si>
  <si>
    <t>DOPRAVNÍ ZNAČKY ZÁKLADNÍ VELIKOSTI OCELOVÉ FÓLIE TŘ 1, SLOUPKY DZ Z TRUBEK DO PATKY - DEMONTÁŽ</t>
  </si>
  <si>
    <t>915213</t>
  </si>
  <si>
    <t>VODOR DOPRAV ZNAČ PLASTEM HLADKÉ - ODSTRANĚNÍ FRÉZOVÁNÍM</t>
  </si>
  <si>
    <t>1: Dle technické zprávy, výkresových příloh projektové dokumentace. Dle výkazů materiálu projektu. Dle tabulky kubatur projektanta. 
2: Odstranění stáv. vodorovného značení 
3: 10</t>
  </si>
  <si>
    <t>zahrnuje odstranění značení předepsaným způsobem provedení a odklizení vzniklé suti</t>
  </si>
  <si>
    <t>R03710</t>
  </si>
  <si>
    <t>Přechodné DZ (PD, pronájem, údržba, manipulace)</t>
  </si>
  <si>
    <t>1: Dle technické zprávy, výkresových příloh projektové dokumentace. Dle výkazů materiálu projektu. Dle tabulky kubatur projektanta. 
2: Práce zřízení nebo zajištění objížďky a přístupové cesty, (předpoklad - DOPRAV SVĚTLO VÝSTRAŽ SOUPRAVA 3KS - DOD, MONTÁŽ, DEMONTÁŽ - 2x; PŘENOSNÁ SEMAFOROVÁ SOUPRAVA - DOD, MONTÁŽ, DEMONTÁŽ - 2x ) 
Ostatní nutné prostředky k zajištění DZ 
1,0=1,000 [A]</t>
  </si>
  <si>
    <t>zahrnuje objednatelem povolené náklady na požadovaná zařízení zhotovitele</t>
  </si>
  <si>
    <t>2730</t>
  </si>
  <si>
    <t>POMOC PRÁCE ZŘÍZ NEBO ZAJIŠŤ OCHRANU INŽENÝRSKÝCH SÍTÍ</t>
  </si>
  <si>
    <t>1: Dle technické zprávy, výkresových příloh projektové dokumentace. Dle výkazů materiálu projektu. Dle tabulky kubatur projektanta. 
2: Vytyčení inženýrských sítí před zahájením stavby + kopané sondy 
3: 1</t>
  </si>
  <si>
    <t>965321</t>
  </si>
  <si>
    <t>ROZEBRÁNÍ PŘEJEZDU, PŘECHODU OSTATNÍCH</t>
  </si>
  <si>
    <t>1: Dle technické zprávy, výkresových příloh projektové dokumentace. Dle výkazů materiálu projektu. Dle tabulky kubatur projektanta. 
2: Demontáž stávající pryžové přejezdové konstrukce (vnitřní i vnější panely), vč. závěrných zídek 
3: 60</t>
  </si>
  <si>
    <t>1: Dle technické zprávy, výkresových příloh projektové dokumentace. Dle výkazů materiálu projektu. Dle tabulky kubatur projektanta. 
2: 1,9*(13,75+215,7-13,75)</t>
  </si>
  <si>
    <t>1: Dle technické zprávy, výkresových příloh projektové dokumentace. Dle výkazů materiálu projektu. Dle tabulky kubatur projektanta. 
2: Výkop rýhy pro chráničky š. 0.5, hl. do 1.5 m (příložné pažení) 
3: 12,5*2,1</t>
  </si>
  <si>
    <t>R015130</t>
  </si>
  <si>
    <t>POPLATKY ZA LIKVIDACI ODPADŮ NEKONTAMINOVANÝCH - 17 03 02  VYBOURANÝ ASFALTOVÝ BETON BEZ DEHTU VČ. DOPRAVY NA SKLÁDKU A MANIPULACE</t>
  </si>
  <si>
    <t>1: Dle technické zprávy, výkresových příloh projektové dokumentace. Dle výkazů materiálu projektu. Dle tabulky kubatur projektanta. 
2: 2,2*83,875*0,5=92,263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</si>
  <si>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2. Položka neobsahuje:   
 -   
3. Způsob měření:   
Tunou se rozumí hmotnost odpadu vytříděného v souladu se zákonem č. 185/2001 Sb., o nakládání s odpady, v platném znění.</t>
  </si>
  <si>
    <t>1: Dle technické zprávy, výkresových příloh projektové dokumentace. Dle výkazů materiálu projektu. Dle tabulky kubatur projektanta. 
2: 2,4*((46*(0,25*0,15))+(33*0,06))</t>
  </si>
  <si>
    <t>1: Dle technické zprávy, výkresových příloh projektové dokumentace. Dle výkazů materiálu projektu. Dle tabulky kubatur projektanta. 
2: 1,16</t>
  </si>
  <si>
    <t>1: Dle technické zprávy, výkresových příloh projektové dokumentace. Dle výkazů materiálu projektu. Dle tabulky kubatur projektanta. 
2: Demontáž stávající pryžové přejezdové konstrukce (vnitřní i vnější panely), vč. závěrných zídek 
3: 9,43</t>
  </si>
  <si>
    <t>R015330</t>
  </si>
  <si>
    <t>POPLATKY ZA LIKVIDACI ODPADŮ NEKONTAMINOVANÝCH - 17 05 04  KAMENNÁ SUŤ VČ. DOPRAVY NA SKLÁDKU A MANIPULACE</t>
  </si>
  <si>
    <t>1: Dle technické zprávy, výkresových příloh projektové dokumentace. Dle výkazů materiálu projektu. Dle tabulky kubatur projektanta. 
2: (175,05*2,1)</t>
  </si>
  <si>
    <t>R015575</t>
  </si>
  <si>
    <t>POPLATKY ZA LIKVIDACI ODPADŮ NEBEZPEČNÝCH - 17 03 01* ASFALTOVÉ SMĚSI OBSAHUJÍCÍ DEHET, VČETNĚ DOPRAVY</t>
  </si>
  <si>
    <t>SO 01-13-01.1</t>
  </si>
  <si>
    <t>Dočasná komunikace</t>
  </si>
  <si>
    <t xml:space="preserve">      SO 01-13-01.1</t>
  </si>
  <si>
    <t>11316</t>
  </si>
  <si>
    <t>ODSTRANĚNÍ KRYTU ZPEVNĚNÝCH PLOCH ZE SILNIČNÍCH DÍLCŮ</t>
  </si>
  <si>
    <t>Dle technické zprávy, výkresových příloh projektové dokumentace. Dle výkazů materiálu projektu. Dle tabulky kubatur projektanta. 
Silniční panely tl. 220 mm - dodávka, montáž, demontáž, odvoz   
550*0,22</t>
  </si>
  <si>
    <t>1: Dle technické zprávy, výkresových příloh projektové dokumentace. Dle výkazů materiálu projektu. Dle tabulky kubatur projektanta. 
Podklad ze štěrkodrti tl. 200 mm, pokládka + odstranění   
550*0,2=110</t>
  </si>
  <si>
    <t>1: Dle technické zprávy, výkresových příloh projektové dokumentace. Dle výkazů materiálu projektu. Dle tabulky kubatur projektanta. 
Sejmutí ornice v tl. 0.3 m, uložení na mezideponii a znovu rozprostření   
0,3*50</t>
  </si>
  <si>
    <t>1: Dle technické zprávy, výkresových příloh projektové dokumentace. Dle výkazů materiálu projektu. Dle tabulky kubatur projektanta. 
Odkop pro spodní stavbu   
60</t>
  </si>
  <si>
    <t>1: Dle technické zprávy, výkresových příloh projektové dokumentace. Dle výkazů materiálu projektu. Dle tabulky kubatur projektanta. 
Přesun zeminy do vzdál. do 20 m   
200 
Zpětný zásyp rýhy   
25</t>
  </si>
  <si>
    <t>1: Dle technické zprávy, výkresových příloh projektové dokumentace. Dle výkazů materiálu projektu. Dle tabulky kubatur projektanta. 
Hloubení rýhy š. 0.5 m   
25</t>
  </si>
  <si>
    <t>1: Dle technické zprávy, výkresových příloh projektové dokumentace. Dle výkazů materiálu projektu. Dle tabulky kubatur projektanta. 
2: skládka a mezideponie 
3: 50*0,3+60+25=100,000 [A]</t>
  </si>
  <si>
    <t>1: Dle technické zprávy, výkresových příloh projektové dokumentace. Dle výkazů materiálu projektu. Dle tabulky kubatur projektanta. 
Uložení sypaniny do náspů z nakupovaných materiálů    
60</t>
  </si>
  <si>
    <t>1: Dle technické zprávy, výkresových příloh projektové dokumentace. Dle výkazů materiálu projektu. Dle tabulky kubatur projektanta. 
Zpětný zásyp rýhy   
25</t>
  </si>
  <si>
    <t>18235</t>
  </si>
  <si>
    <t>ROZPROSTŘENÍ ORNICE V ROVINĚ V TL DO 0,50M</t>
  </si>
  <si>
    <t>Dle technické zprávy, výkresových příloh projektové dokumentace. Dle výkazů materiálu projektu. Dle tabulky kubatur projektanta. 
Sejmutí ornice v tl. 0.3 m, uložení na mezideponii a znovu rozprostření   
50</t>
  </si>
  <si>
    <t>1: Dle technické zprávy, výkresových příloh projektové dokumentace. Dle výkazů materiálu projektu. Dle tabulky kubatur projektanta. 
Sejmutí ornice v tl. 0.3 m, uložení na mezideponii a znovu rozprostření   
50</t>
  </si>
  <si>
    <t>18520</t>
  </si>
  <si>
    <t>BIOLOGICKÁ REKULTIVACE TŘÍLETÁ</t>
  </si>
  <si>
    <t>Dle technické zprávy, výkresových příloh projektové dokumentace. Dle výkazů materiálu projektu. Dle tabulky kubatur projektanta. 
Rekultivace plochy   
550</t>
  </si>
  <si>
    <t>1: Dle technické zprávy, výkresových příloh projektové dokumentace. Dle výkazů materiálu projektu. Dle tabulky kubatur projektanta. 
Sejmutí ornice v tl. 0.3 m, uložení na mezideponii a znovu rozprostření   
50*0,01</t>
  </si>
  <si>
    <t>R18090</t>
  </si>
  <si>
    <t>VŠEOBECNÁ PŘÍPRAVA ÚZEMÍ PRO DOČASNOU KOMUNIKACI</t>
  </si>
  <si>
    <t>1: Dle technické zprávy, výkresových příloh projektové dokumentace. Dle výkazů materiálu projektu. Dle tabulky kubatur projektanta. 
připrava uzemí 
700</t>
  </si>
  <si>
    <t>Všeobecné úpravy musí zahrnovat úpravu území pRo uskutečnění stavby, tak jak je požadováno v zadávací dokumentaci s výjimkou těch prací, pro které jsou uvedeny samostatné položky.</t>
  </si>
  <si>
    <t>Dle technické zprávy, výkresových příloh projektové dokumentace. Dle výkazů materiálu projektu. Dle tabulky kubatur projektanta. 
Tkaná geotextílie   
550</t>
  </si>
  <si>
    <t>543231</t>
  </si>
  <si>
    <t>VÝMĚNA JEDNOTLIVÉHO PRAŽCE BETONOVÉHO PODKLADNICOVÉHO, UPEVNĚNÍ TUHÉ</t>
  </si>
  <si>
    <t>Dle technické zprávy, výkresových příloh projektové dokumentace. Dle výkazů materiálu projektu. Dle tabulky kubatur projektanta. 
Výměna betonových pražců vč. upevnění   
5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</si>
  <si>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počet kusů kompletní konstrukce nebo práce.</t>
  </si>
  <si>
    <t>58303</t>
  </si>
  <si>
    <t>KRYT ZE SINIČNÍCH DÍLCŮ (PANELŮ) TL 210MM</t>
  </si>
  <si>
    <t>Dle technické zprávy, výkresových příloh projektové dokumentace. Dle výkazů materiálu projektu. Dle tabulky kubatur projektanta. 
Silniční panely tl. 220 mm - dodávka, montáž, demontáž, odvoz   
550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</si>
  <si>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</si>
  <si>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</si>
  <si>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1: Dle technické zprávy, výkresových příloh projektové dokumentace. Dle výkazů materiálu projektu. Dle tabulky kubatur projektanta. 
Vysokopevnostní dělená chránička (např. KOPOHALF) DN 110-160   
50</t>
  </si>
  <si>
    <t>94817</t>
  </si>
  <si>
    <t>DOČASNÉ KONSTRUKCE Z OCEL NOSNÍKŮ VČET ODSTRAN</t>
  </si>
  <si>
    <t>Ocelové pláty tl. 3 cm   
55*0,03*7,850</t>
  </si>
  <si>
    <t>Položka zahrnuje dovoz, montáž, údržbu, opotřebení (nájemné), demontáž, konzervaci, odvoz.</t>
  </si>
  <si>
    <t>POPLATKY ZA LIKVIDACI ODPADŮ NEKONTAMINOVANÝCH - 17 05 04 VYTĚŽENÉ ZEMINY A HORNINY - I. TŘÍDA - TĚŽITELNOSTI, VČ. DOPRAVY - Evidenční položka</t>
  </si>
  <si>
    <t>1: Dle technické zprávy, výkresových příloh projektové dokumentace. Dle výkazů materiálu projektu. Dle tabulky kubatur projektanta. 
2: 1,9*(60)</t>
  </si>
  <si>
    <t>Dle technické zprávy, výkresových příloh projektové dokumentace. Dle výkazů materiálu projektu. Dle tabulky kubatur projektanta. 
Silniční panely tl. 220 mm - dodávka, montáž, demontáž, odvoz   
550*0,22*2,4</t>
  </si>
  <si>
    <t>POPLATKY ZA LIKVIDACI ODPADŮ - 17 01 01 ŽELEZNIČNÍ PRAŽCE BETONOVÉ - VČ. DOPRAVY</t>
  </si>
  <si>
    <t>1: Dle technické zprávy, výkresových příloh projektové dokumentace. Dle výkazů materiálu projektu. Dle tabulky kubatur projektanta. 
Podklad ze štěrkodrti tl. 200 mm, pokládka + odstranění   
550*0,2=110*2,1</t>
  </si>
  <si>
    <t>Ocelové pláty tl. 3 cm   
55*0,03*7,85</t>
  </si>
  <si>
    <t>D.2.1.4</t>
  </si>
  <si>
    <t>Mosty, propustky, zdi</t>
  </si>
  <si>
    <t>SO 01-21-01</t>
  </si>
  <si>
    <t>t.ú. odb. Moravice (mimo) - Svobodné Heřmanice (včetně) - železniční propustek v km 17,422</t>
  </si>
  <si>
    <t xml:space="preserve">    D.2.1.4</t>
  </si>
  <si>
    <t xml:space="preserve">      SO 01-21-01</t>
  </si>
  <si>
    <t>Všeobecné konstrukce a práce</t>
  </si>
  <si>
    <t>R102510</t>
  </si>
  <si>
    <t>ZKOUŠENÍ MATERIÁLŮ ZKUŠEBNOU ZHOTOVITELE</t>
  </si>
  <si>
    <t>zahrnuje veškeré náklady spojené s požadovanými zkouškami</t>
  </si>
  <si>
    <t>R102910</t>
  </si>
  <si>
    <t>VYTYČENÍ OBJEKTU</t>
  </si>
  <si>
    <t>zahrnuje veškeré náklady spojené s požadovanými pracemi</t>
  </si>
  <si>
    <t>R1029113</t>
  </si>
  <si>
    <t>OSTATNÍ POŽADAVKY - GEODETICKÉ ZAMĚŘENÍ - CELKY</t>
  </si>
  <si>
    <t>11512</t>
  </si>
  <si>
    <t>ČERPÁNÍ VODY DO 1000 L/MIN</t>
  </si>
  <si>
    <t>1: Dle technické zprávy, výkresových příloh projektové dokumentace. Dle výkazů materiálu projektu. Dle tabulky kubatur projektanta.  
2: čerpání vody, předpoklad;  20,00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</si>
  <si>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</si>
  <si>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</si>
  <si>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</si>
  <si>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1: Dle technické zprávy, výkresových příloh projektové dokumentace. Dle výkazů materiálu projektu. Dle tabulky kubatur projektanta.  
2: (27,50+70,50)/2*1,70  
3: odpočet starého propustku  
4:  -(6,00+13,00+2,10)</t>
  </si>
  <si>
    <t>1: dle pol. 13173;  62,20</t>
  </si>
  <si>
    <t>17481</t>
  </si>
  <si>
    <t>ZÁSYP JAM A RÝH Z NAKUPOVANÝCH MATERIÁLŮ</t>
  </si>
  <si>
    <t>1: Dle technické zprávy, výkresových příloh projektové dokumentace. Dle výkazů materiálu projektu. Dle tabulky kubatur projektanta.  
2: zásyp trub nenamrzavou zeminou; měřeno digitálně  
3: 1,10*11,50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</si>
  <si>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</si>
  <si>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272324</t>
  </si>
  <si>
    <t>ZÁKLADY ZE ŽELEZOBETONU DO C25/30</t>
  </si>
  <si>
    <t>1: dle přílohy 2.5 - propustek - tvar, výztuž  
2: základ pod troubou;   3,90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</si>
  <si>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</si>
  <si>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272366</t>
  </si>
  <si>
    <t>VÝZTUŽ ZÁKLADŮ Z KARI SÍTÍ</t>
  </si>
  <si>
    <t>1: dle příl. 2.5 - propustek - tvar, výztuž  
2: výztuž ŽB monolitické zákl. desky kari sítí 8/100/100, S1;     118,50/1000,00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</si>
  <si>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</si>
  <si>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</si>
  <si>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R386325</t>
  </si>
  <si>
    <t>KOMPLETNÍ KONSTRUKCE ŠACHTY ZE ŽELEZOBETONU C30/37</t>
  </si>
  <si>
    <t>1: dle příl. 2.5 - propustek - tvar, výztuž  
2: dna šachet; 1,10  
3: stěny šachet;  3,90  
4: vč.ocelových poplastovaných stupadel,   
kompozitní mříže do ocelového rámu se zajištěním proti zcizení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</si>
  <si>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 (stupadel, roštů, mříží apod.),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</t>
  </si>
  <si>
    <t>R386365</t>
  </si>
  <si>
    <t>VÝZTUŽ KOMPLETNÍCH KONSTRUKCÍ ŠACHET Z OCELI 10505, B500B</t>
  </si>
  <si>
    <t>1: dle příl. 2.5 - propustek - tvar, výztuž  
2: výztuž šachet;   677,00/1000,00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</si>
  <si>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</si>
  <si>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R386366</t>
  </si>
  <si>
    <t>VÝZTUŽ KOMPL KONSTR ŠACHET Z KARI SÍTÍ</t>
  </si>
  <si>
    <t>1: dle příl. 2.5 - propustek - tvar, výztuž  
2: kari sítě 10/100/100 - S2;   160,60/1000,00</t>
  </si>
  <si>
    <t>451312</t>
  </si>
  <si>
    <t>PODKLADNÍ A VÝPLŇOVÉ VRSTVY Z PROSTÉHO BETONU C12/15</t>
  </si>
  <si>
    <t>1: Dle technické zprávy, výkresových příloh projektové dokumentace. Dle výkazů materiálu projektu. Dle tabulky kubatur projektanta.  
2: podkl. beton základů, tl. 100mm; měřeno digitálně  
3: 27,50*0,10</t>
  </si>
  <si>
    <t>711</t>
  </si>
  <si>
    <t>Izolace proti vodě</t>
  </si>
  <si>
    <t>711509</t>
  </si>
  <si>
    <t>OCHRANA IZOLACE NA POVRCHU TEXTILIÍ</t>
  </si>
  <si>
    <t>1: Dle technické zprávy, výkresových příloh projektové dokumentace. Dle výkazů materiálu projektu. Dle tabulky kubatur projektanta.  
2: ochranná geotextilie 300 g/m2 v místech asf. nátěru (rub šachet, trouby), měřeno digitálně  
3: rub obetonávky;   3,30*8,10  
4: rub šachet;    2*5,70*1,90</t>
  </si>
  <si>
    <t>položka zahrnuje: 
- dodání  předepsaného ochranného materiálu 
- zřízení ochrany izolace</t>
  </si>
  <si>
    <t>899524</t>
  </si>
  <si>
    <t>OBETONOVÁNÍ POTRUBÍ Z PROSTÉHO BETONU DO C25/30</t>
  </si>
  <si>
    <t>1: Dle technické zprávy, výkresových příloh projektové dokumentace. Dle výkazů materiálu projektu. Dle tabulky kubatur projektanta.  
2: obetonování trouby propustku;  2,90</t>
  </si>
  <si>
    <t>918358</t>
  </si>
  <si>
    <t>PROPUSTY Z TRUB DN 600MM</t>
  </si>
  <si>
    <t>1: Dle technické zprávy, výkresových příloh projektové dokumentace. Dle výkazů materiálu projektu. Dle tabulky kubatur projektanta.  
2: propustek z trub DN600;  8,60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</si>
  <si>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</si>
  <si>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R936001</t>
  </si>
  <si>
    <t>LETOPOČET VÝSTAVBY - VLYS DO BETONU</t>
  </si>
  <si>
    <t>1: Dle technické zprávy, výkresových příloh projektové dokumentace. Dle výkazů materiálu projektu. Dle tabulky kubatur projektanta.  
2: letopočet výstavby do šachty na vtoku;   1</t>
  </si>
  <si>
    <t>Dodávka formy, osazení do bednění, ošetření separačním prostředkem, odbednění, začištění, příp. vyspravení sanační maltou</t>
  </si>
  <si>
    <t>96613A</t>
  </si>
  <si>
    <t>BOURÁNÍ KONSTRUKCÍ Z KAMENE NA MC - BEZ DOPRAVY</t>
  </si>
  <si>
    <t>1: Dle technické zprávy, výkresových příloh projektové dokumentace. Dle výkazů materiálu projektu. Dle tabulky kubatur projektanta.  
2: kamenné opěry, předopklad;   2*6,50*1,0*1,0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</si>
  <si>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</si>
  <si>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96615A</t>
  </si>
  <si>
    <t>BOURÁNÍ KONSTRUKCÍ Z PROSTÉHO BETONU - BEZ DOPRAVY</t>
  </si>
  <si>
    <t>1: Dle technické zprávy, výkresových příloh projektové dokumentace. Dle výkazů materiálu projektu. Dle tabulky kubatur projektanta.  
2: bourání bet. čel, předpoklad;  2*0,80*1,50*2,50</t>
  </si>
  <si>
    <t>96616A</t>
  </si>
  <si>
    <t>BOURÁNÍ KONSTRUKCÍ ZE ŽELEZOBETONU - BEZ DOPRAVY</t>
  </si>
  <si>
    <t>1: Dle technické zprávy, výkresových příloh projektové dokumentace. Dle výkazů materiálu projektu. Dle tabulky kubatur projektanta.  
2: ŽB nosná kce.; předpoklad;    2,10</t>
  </si>
  <si>
    <t>97817</t>
  </si>
  <si>
    <t>ODSTRANĚNÍ MOSTNÍ IZOLACE</t>
  </si>
  <si>
    <t>1: Dle technické zprávy, výkresových příloh projektové dokumentace. Dle výkazů materiálu projektu. Dle tabulky kubatur projektanta.  
2: odstranění původní izolace; předpoklad;   7,00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</si>
  <si>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</si>
  <si>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1: dle pol. 17120;    62,20*1,90</t>
  </si>
  <si>
    <t>1: dle pol. 96615A;   6,00*2,20  
2: dle pol. 96616A;  2,10*2,50</t>
  </si>
  <si>
    <t>1: dle pol. 96613A;   13,00*2,50</t>
  </si>
  <si>
    <t>R015420</t>
  </si>
  <si>
    <t>POPLATKY ZA LIKVIDACI ODPADŮ NEKONTAMINOVANÝCH - 17 06 04  ZBYTKY IZOLAČNÍCH MATERIÁLŮ VČ. DOPRAVY NA SKLÁDKU A MANIPULACE</t>
  </si>
  <si>
    <t>1: dle pol. 97817 (0,0043 t/m2);     7,00*0,0043</t>
  </si>
  <si>
    <t>D.2.1.6</t>
  </si>
  <si>
    <t>Potrubní vedení (voda, plyn, kanalizace)</t>
  </si>
  <si>
    <t>SO 01-31-01</t>
  </si>
  <si>
    <t>Dešťová kanalizace</t>
  </si>
  <si>
    <t xml:space="preserve">    D.2.1.6</t>
  </si>
  <si>
    <t xml:space="preserve">      SO 01-31-01</t>
  </si>
  <si>
    <t>1: Dle technické zprávy, výkresových příloh projektové dokumentace. Dle výkazů materiálu projektu. Dle tabulky kubatur projektanta.  
2: odstranění podkl. vrstev staré vozovky;   2,50*19,00*0,40</t>
  </si>
  <si>
    <t>113748</t>
  </si>
  <si>
    <t>FRÉZOVÁNÍ ZPEVNĚNÝCH PLOCH ASFALTOVÝCH TL. DO 150MM</t>
  </si>
  <si>
    <t>1: Dle technické zprávy, výkresových příloh projektové dokumentace. Dle výkazů materiálu projektu. Dle tabulky kubatur projektanta.  
2: odstranění krytu staré vozovky;   2,80*17,00</t>
  </si>
  <si>
    <t>1: Dle technické zprávy, výkresových příloh projektové dokumentace. Dle výkazů materiálu projektu. Dle tabulky kubatur projektanta.  
2: zemina pro zpětný zásyp  
3: dle pol. 17411; 47,30</t>
  </si>
  <si>
    <t>1: Dle technické zprávy, výkresových příloh projektové dokumentace. Dle výkazů materiálu projektu. Dle tabulky kubatur projektanta.  
2: pažené rýhy pro korugované trouby  
3: 1,00*(45,20*2,10+16,10*1,30)+0,8*1,0*32,83</t>
  </si>
  <si>
    <t>1: Dle technické zprávy, výkresových příloh projektové dokumentace. Dle výkazů materiálu projektu. Dle tabulky kubatur projektanta.  
2: dle pol. 13273;     142,114  
3: dle pol. 264416;  suť z vrtů;  1,00*3,14*0,20*0,20</t>
  </si>
  <si>
    <t>1: Dle technické zprávy, výkresových příloh projektové dokumentace. Dle výkazů materiálu projektu. Dle tabulky kubatur projektanta.  
2: hutněný zásyp - pochůzí vrstva ze ŠD 8/16, tl. 150mm  
3: 1,25*30,00*0,15</t>
  </si>
  <si>
    <t>1: Dle technické zprávy, výkresových příloh projektové dokumentace. Dle výkazů materiálu projektu. Dle tabulky kubatur projektanta.  
2: zpětný zásyp zhutněným výkopkem, mimo vozovku  
3: měřeno digitálně;  1,10*43,00</t>
  </si>
  <si>
    <t>1: Dle technické zprávy, výkresových příloh projektové dokumentace. Dle výkazů materiálu projektu. Dle tabulky kubatur projektanta.  
2: zásyp ŠD 0/32, v místě vozovky a chodníku; měřeno digitálně  
3: 42,00+15,00</t>
  </si>
  <si>
    <t>1: Dle technické zprávy, výkresových příloh projektové dokumentace. Dle výkazů materiálu projektu. Dle tabulky kubatur projektanta.  
2: obsyp potrubí ŠP fr. 0/4; měřeno digitálně  
3: 21,00</t>
  </si>
  <si>
    <t>18223</t>
  </si>
  <si>
    <t>ROZPROSTŘENÍ ORNICE VE SVAHU V TL DO 0,20M</t>
  </si>
  <si>
    <t>1: Dle technické zprávy, výkresových příloh projektové dokumentace. Dle výkazů materiálu projektu. Dle tabulky kubatur projektanta.  
2: ohumusování terénu podél kanalizace  
3: měřeno digitálně;  40,00*2,3+29,00*1,70  
4: odpočet pochůzí plochy ze ŠD; -1,25*30,00</t>
  </si>
  <si>
    <t>položka zahrnuje: 
nutné přemístění ornice z dočasných skládek vzdálených do 50m 
rozprostření ornice v předepsané tloušťce ve svahu přes 1:5</t>
  </si>
  <si>
    <t>1: Dle technické zprávy, výkresových příloh projektové dokumentace. Dle výkazů materiálu projektu. Dle tabulky kubatur projektanta.  
2: osetí ornice;   dle pol. 18223;   103,80</t>
  </si>
  <si>
    <t>1: dle pol. 18241;   103,80</t>
  </si>
  <si>
    <t>R187000</t>
  </si>
  <si>
    <t>NÁKUP ZEMINY VHODNÉ PRO OHUMUSOVÁNÍ VČ NALOŽENÍ, DOPRAVY NA MÍSTO URČENÍ A VEŠKERÉ MANIPULACE</t>
  </si>
  <si>
    <t>1: dle po. 18223;   103,800*0,20</t>
  </si>
  <si>
    <t>zahrnuje náklady na nákup zeminy vhodné pro ohumusování vč dopravy na místo určení a veškeré manipulace (naložení, složení, přeložení. přesun atd.)</t>
  </si>
  <si>
    <t>21461C</t>
  </si>
  <si>
    <t>SEPARAČNÍ GEOTEXTILIE DO 300G/M2</t>
  </si>
  <si>
    <t>1: Dle technické zprávy, výkresových příloh projektové dokumentace. Dle výkazů materiálu projektu. Dle tabulky kubatur projektanta.  
2: separační geotextilie do rýhy pro potrubí  
3: 2,4*(61,00+33,00)</t>
  </si>
  <si>
    <t>264416</t>
  </si>
  <si>
    <t>VRTY PRO PILOTY TŘ. IV D DO 400MM</t>
  </si>
  <si>
    <t>1: Dle technické zprávy, výkresových příloh projektové dokumentace. Dle výkazů materiálu projektu. Dle tabulky kubatur projektanta.  
2: vývrt do původní šachty, profil 400mm;  1,00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</si>
  <si>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</si>
  <si>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27152</t>
  </si>
  <si>
    <t>POLŠTÁŘE POD ZÁKLADY Z KAMENIVA DRCENÉHO</t>
  </si>
  <si>
    <t>1: Dle technické zprávy, výkresových příloh projektové dokumentace. Dle výkazů materiálu projektu. Dle tabulky kubatur projektanta.  
2: polštář ze ŠD 0/32;  0,80*0,15*(61,00+33,00)</t>
  </si>
  <si>
    <t>1: Dle technické zprávy, výkresových příloh projektové dokumentace. Dle výkazů materiálu projektu. Dle tabulky kubatur projektanta.  
2: ŠP lože fr. 0/4 pod trouby;  0,80*0,10*(61,00+33,00)</t>
  </si>
  <si>
    <t>1: Dle technické zprávy, výkresových příloh projektové dokumentace. Dle výkazů materiálu projektu. Dle tabulky kubatur projektanta.  
2: dle skladby nové vozovky  
3: ŠD 0/32; tl. 150mm;     2,50*18,50*0,15  
4: ŠD 0/63 tl. 150mm;     2,00*19,50*0,15</t>
  </si>
  <si>
    <t>1: Dle technické zprávy, výkresových příloh projektové dokumentace. Dle výkazů materiálu projektu. Dle tabulky kubatur projektanta.  
2: dle skladby nové vozovky  
3: infiltrační postřik 1,00 kg/m2;    2,70*17,60</t>
  </si>
  <si>
    <t>572212</t>
  </si>
  <si>
    <t>SPOJOVACÍ POSTŘIK Z MODIFIK ASFALTU DO 0,5KG/M2</t>
  </si>
  <si>
    <t>1: Dle technické zprávy, výkresových příloh projektové dokumentace. Dle výkazů materiálu projektu. Dle tabulky kubatur projektanta.  
2: dle skladby nové vozovky  
3: spojovací postřik 0,35 kg/m2;    2,80*17,02</t>
  </si>
  <si>
    <t>574A44</t>
  </si>
  <si>
    <t>ASFALTOVÝ BETON PRO OBRUSNÉ VRSTVY ACO 11+, 11S TL. 50MM</t>
  </si>
  <si>
    <t>1: Dle technické zprávy, výkresových příloh projektové dokumentace. Dle výkazů materiálu projektu. Dle tabulky kubatur projektanta.  
2: dle skladby nové vozovky  
3: ACO 11+;    2,80*17,02</t>
  </si>
  <si>
    <t>1: Dle technické zprávy, výkresových příloh projektové dokumentace. Dle výkazů materiálu projektu. Dle tabulky kubatur projektanta.  
2: dle skladby nové vozovky  
3: ACP 16+;    2,70*17,6</t>
  </si>
  <si>
    <t>87145</t>
  </si>
  <si>
    <t>POTRUBÍ Z TRUB PLASTOVÝCH TLAKOVÝCH HRDLOVÝCH DN DO 300MM</t>
  </si>
  <si>
    <t>1: Dle technické zprávy, výkresových příloh projektové dokumentace. Dle výkazů materiálu projektu. Dle tabulky kubatur projektanta.  
2: HDPE korugované kanalizační trouby DN300;   61,00+33,00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</si>
  <si>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</si>
  <si>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894858</t>
  </si>
  <si>
    <t>ŠACHTY KANALIZAČNÍ PLASTOVÉ D 600MM</t>
  </si>
  <si>
    <t>1: Dle technické zprávy, výkresových příloh projektové dokumentace. Dle výkazů materiálu projektu. Dle tabulky kubatur projektanta.  
2: revizní HDPE šachty DN600;  2+2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</si>
  <si>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</si>
  <si>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899652</t>
  </si>
  <si>
    <t>ZKOUŠKA VODOTĚSNOSTI POTRUBÍ DN DO 300MM</t>
  </si>
  <si>
    <t>1: Dle technické zprávy, výkresových příloh projektové dokumentace. Dle výkazů materiálu projektu. Dle tabulky kubatur projektanta.  
2: zkouška vodotěsnosti kanalizační potrubí, dle pol. 87145;    94,00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</si>
  <si>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</si>
  <si>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R87734</t>
  </si>
  <si>
    <t>CHRÁNIČKY PŮLENÉ Z TRUB PLAST DN DO 300MM</t>
  </si>
  <si>
    <t>1: Dle technické zprávy, výkresových příloh projektové dokumentace. Dle výkazů materiálu projektu. Dle tabulky kubatur projektanta.  
2: půlená HDPE chránička;   2,00</t>
  </si>
  <si>
    <t>položky pro zhotovení potrubí platí bez ohledu na sklon    
zahrnuje:    
- výrobní dokumentaci (včetně technologického předpisu)    
- dodání veškerého trubního a pomocného materiálu  (trouby včetně podélného rozpůlení,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</si>
  <si>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919111</t>
  </si>
  <si>
    <t>ŘEZÁNÍ ASFALTOVÉHO KRYTU VOZOVEK TL DO 50MM</t>
  </si>
  <si>
    <t>1: Dle technické zprávy, výkresových příloh projektové dokumentace. Dle výkazů materiálu projektu. Dle tabulky kubatur projektanta.  
2: řezání vozovky;  2*17,00</t>
  </si>
  <si>
    <t>931318</t>
  </si>
  <si>
    <t>TĚSNĚNÍ DILATAČ SPAR ASF ZÁLIVKOU PRŮŘ DO 1200MM2</t>
  </si>
  <si>
    <t>1: Dle technické zprávy, výkresových příloh projektové dokumentace. Dle výkazů materiálu projektu. Dle tabulky kubatur projektanta.  
2: zalití spar u napojení vozovky asf. zálivkou;  2*17,00</t>
  </si>
  <si>
    <t>položka zahrnuje dodávku a osazení předepsaného materiálu, očištění ploch spáry před úpravou, očištění okolí spáry po úpravě 
nezahrnuje těsnící profil</t>
  </si>
  <si>
    <t>1: dle pol. 17120;    142,240*1,90  
2: dle pol. 11332;     19,00*2,50  
3: odpočet zeminy pro zpětný zásyp, dle pol. 17411;   -47,30*1,90</t>
  </si>
  <si>
    <t>1: dle pol. 113748;     47,60*0,15*2,20</t>
  </si>
  <si>
    <t>D.2.2</t>
  </si>
  <si>
    <t>POZEMNÍ STAVEBNÍ OBJEKTY</t>
  </si>
  <si>
    <t>D.2.2.1</t>
  </si>
  <si>
    <t>Pozemní objekty budov</t>
  </si>
  <si>
    <t>SO 01-72-01</t>
  </si>
  <si>
    <t>Releový domek</t>
  </si>
  <si>
    <t xml:space="preserve">  D.2.2</t>
  </si>
  <si>
    <t xml:space="preserve">    D.2.2.1</t>
  </si>
  <si>
    <t xml:space="preserve">      SO 01-72-01</t>
  </si>
  <si>
    <t>029113</t>
  </si>
  <si>
    <t>1=1,000 [A]</t>
  </si>
  <si>
    <t>02950</t>
  </si>
  <si>
    <t>03</t>
  </si>
  <si>
    <t>OSTATNÍ POŽADAVKY - POSUDKY, KONTROLY, REVIZNÍ ZPRÁVY</t>
  </si>
  <si>
    <t>11316A</t>
  </si>
  <si>
    <t>ODSTRANĚNÍ KRYTU ZPEVNĚNÝCH PLOCH ZE SILNIČNÍCH DÍLCŮ - BEZ DOPRAVY</t>
  </si>
  <si>
    <t>dle grafických a textových PD 
Půdorys, Řezy; 
((3,00*1,00)*0,10)*3=0,900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</si>
  <si>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</si>
  <si>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13173A</t>
  </si>
  <si>
    <t>HLOUBENÍ JAM ZAPAŽ I NEPAŽ TŘ. I - BEZ DOPRAVY</t>
  </si>
  <si>
    <t>dle grafických a textových PD 
Půdorys, Řezy; 
P1_5,500*3,960=21,780m2 
P2_6,500*4,960=32,240m2 
(0,900/3*(21,780+sqrt(21,780*32,240)+32,240))=24,156m3 
24,156=24,156 [A] 
dopočet 
(0,600*1,300)*0,900=0,702 [B] 
Celkem: A+B=7,978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</si>
  <si>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</si>
  <si>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13273A</t>
  </si>
  <si>
    <t>HLOUBENÍ RÝH ŠÍŘ DO 2M PAŽ I NEPAŽ TŘ. I - BEZ DOPRAVY</t>
  </si>
  <si>
    <t>dle grafických a textových PD 
Půdorys, Řezy; 
pol_451312 - podkladní beton pod základy 
0,764=0,764 [A] 
svodné potrubí 
(0,50*(0,60+0,90)/2)*43,000=16,125 [B] 
Celkem: A+B=26,125 [C]</t>
  </si>
  <si>
    <t>pol_13173A 
24,858=24,858 [A] 
pol_13273A 
16,889=16,889 [B] 
Celkem: A+B=41,747 [C]</t>
  </si>
  <si>
    <t>dle grafických a textových PD 
Půdorys, Řezy 
pol_13173A 
24,858=24,858 [A] 
vytlačený objem kcí 
pol_272314 
-0,704=-0,704 [B] 
 na -0,300m pod prefa schody 
-(0,600*0,900)*1,100=-0,594 [C] 
podsyp pod RD 
-(3,90*2,36)*(0,100-0,01)=-0,828 [D] 
tvárnice ze ztraceného bednění 
-(4,50*2,96-3,90*2,36)*(1,000-0,200)=-3,293 [E] 
okapový chodník 
-(5,100*3,560-4,50*2,960)*0,190=-0,919 [F] 
(0,60*1,10)*0,190=0,125 [G] 
Celkem: A+B+C+D+E+F+G=</t>
  </si>
  <si>
    <t>dle grafických a textových PD 
Půdorys, Řezy; 
svodné potrubí_obsyp potrubí ŠP fr. 0-4 
(0,50*((0,60+0,90)/2-0,150-0,10))*43,000=10,750 [A]</t>
  </si>
  <si>
    <t>dle grafických a textových PD 
Půdorys, Řezy; 
5,500*3,960=21,780 [A] 
6,500*4,960-4,50*2,96-0,60*1,10=18,260 [B] 
Celkem: A+B=298,260 [C]</t>
  </si>
  <si>
    <t>dle grafických a textových PD 
Půdorys, Řezy; na -0,290m 
(3,90*2,38)*0,100=0,928 [A]</t>
  </si>
  <si>
    <t>27211</t>
  </si>
  <si>
    <t>ZÁKLADY Z DÍLCŮ BETONOVÝCH</t>
  </si>
  <si>
    <t>dle grafických a textových PD 
prefa bet. stupeň; 
(0,600*0,300-0,300*0,150)*1,100=0,149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</si>
  <si>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</si>
  <si>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272314</t>
  </si>
  <si>
    <t>ZÁKLADY Z PROSTÉHO BETONU DO C25/30</t>
  </si>
  <si>
    <t>dle grafických a textových PD 
Půdorys, Řezy; chráničky 
(1,15*0,36)*1,700=0,704 [A]</t>
  </si>
  <si>
    <t>dle grafických a textových PD 
Půdorys, Řezy; na -0,300m 
pod prefa schody 
(0,600*0,900)*1,100=0,594 [A]</t>
  </si>
  <si>
    <t>272365</t>
  </si>
  <si>
    <t>VÝZTUŽ ZÁKLADŮ Z OCELI 10505, B500B</t>
  </si>
  <si>
    <t>dle grafických a textových PD 
Tabulka výkazu výztuže 
480,800*1,20*0,001=0,577 [A]</t>
  </si>
  <si>
    <t>R279113</t>
  </si>
  <si>
    <t>ZÁKLADOVÉ ZDI Z TVÁRNIC ZTRAC. BEDNĚNÍ VČ VÝPLNĚ Z BETONU C25/30 TL ZDIVA  PŘES 250 DO 300MM; D+M KOMPLET</t>
  </si>
  <si>
    <t>dle grafických a textových PD 
Půdorys, Řezy; tvárnice ze ztraceného bednění 
(4,50*2,98-3,90*2,38)*1,00=4,128 [A]</t>
  </si>
  <si>
    <t>dle grafických a textových PD 
Půdorys, Řezy;  
podkladní beton pod základ. pasy; 
(4,700*3,180-3,700*2,180)*0,100=0,688 [A] 
podkladní beton pod prefa bet. stupeň; 
(0,600*1,300)*0,100=0,078 [B] 
Celkem: A+B=252,078 [C]</t>
  </si>
  <si>
    <t>45152</t>
  </si>
  <si>
    <t>PODKLADNÍ A VÝPLŇOVÉ VRSTVY Z KAMENIVA DRCENÉHO</t>
  </si>
  <si>
    <t>dle grafických a textových PD 
Půdorys, Řezy; na -0,190m 
(3,90*2,38)*(0,100+0,100)=1,856 [A] 
Půdorys, Řezy; 
svodné potrubí_polštář ŠD fr. 0-32 
(0,50*43,000)*0,150=3,225 [B] 
Celkem: A+B=1 140,000 [C]</t>
  </si>
  <si>
    <t>dle grafických a textových PD 
Půdorys, Řezy; 
svodné potrubí_pískové lože ŠP fr. 0-4 
(0,50*43,000)*0,100=2,150 [A]</t>
  </si>
  <si>
    <t>Přidružená stavební výroba</t>
  </si>
  <si>
    <t>711122</t>
  </si>
  <si>
    <t>IZOLACE BĚŽNÝCH KONSTRUKCÍ PROTI TLAKOVÉ VODĚ ASFALTOVÝMI PÁSY</t>
  </si>
  <si>
    <t>dle grafických a textových PD 
Půdorys, Řezy; 
((4,500*2,980-3,90*2,38)+0,60*1,10)*1,30=6,224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</si>
  <si>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</si>
  <si>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711127</t>
  </si>
  <si>
    <t>IZOLACE BĚŽN KONSTR PROTI TLAK VODĚ Z PE FÓLIÍ</t>
  </si>
  <si>
    <t>dle grafických a textových PD 
Půdorys, Řezy; 
4,500*2,980=13,410 [A]</t>
  </si>
  <si>
    <t>741811</t>
  </si>
  <si>
    <t>UZEMŇOVACÍ VODIČ NA POVRCHU FEZN DO 120 MM2</t>
  </si>
  <si>
    <t>dle grafických a textových PD 
Půdorys, Řezy; 
(4,50+2,98)*2+1,30*2=17,560 [A]</t>
  </si>
  <si>
    <t>1. Položka obsahuje: 
 – uchycení vodiče na povrch vč. podpěr, konzol, svorek a pod. 
 – měření, dělení, spojování 
 – nátěr 
2. Položka neobsahuje: 
 X 
3. Způsob měření: 
Měří se metr délkový.</t>
  </si>
  <si>
    <t>75D168</t>
  </si>
  <si>
    <t>RELÉOVÝ DOMEK (DO 18 M2) PREFABRIKOVANÝ - DEMONTÁŽ</t>
  </si>
  <si>
    <t>dle grafických a textových PD 
Půdorys, Řezy; 
1=1,000 [A]</t>
  </si>
  <si>
    <t>1. Položka obsahuje: 
 – demontáž reléového domku prefabrikovaného, izolovaného, s klimatizací a vnitřní kabelizací včetně odpojení od kabelových rozvodů 
 – demontáž reléového domku prefabrikovaného, izolovaného, s klimatizací a vnitřní kabelizací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</si>
  <si>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R703745</t>
  </si>
  <si>
    <t>UCPÁVKY PROTIPOŽÁRNÍ, PROTI TLAKOVÉ VODĚ, KOMBINACE PROTIPOŽÁRNÍ A PROTI TLAKOVÉ VODĚ; D+M KOMPLET</t>
  </si>
  <si>
    <t>V cenách jsou započteny náklady na montáž a dodávku vč. ztratného, příslušenství a pomocného materiálu dle popisu položky a PD. Vyhotovení a dodání atestu. Dále obsahuje cenu za pom. mechanismy včetně všech ostatních vedlejších nákladů. 
Množství jednotek se určuje v kompletu ucpávek 
Měrná jednotka: kpl</t>
  </si>
  <si>
    <t>R713113</t>
  </si>
  <si>
    <t>IZOLACE TEPELNÁ STROPŮ TL. 200MM VČ SEPARAČNÍ FÓLIE ; D+M KOMPLET</t>
  </si>
  <si>
    <t>položka zahrnuje: 
- dodání a uložení předepsaného izolačního materiálu předepsaným způsobem včetně vnitrostaveništní a mimostaveništní dopravy 
- veškerý upevňovací a pomocný materiál 
- předepsané přesahy (nezapočítávají se do výměry) 
Způsob měření: 
Udává se v metrech čtverečních kompletní konstrukce nebo práce.</t>
  </si>
  <si>
    <t>R750945</t>
  </si>
  <si>
    <t>VÝSTRAŽNÉ A BEZPEČNOSTNÍ TABULKY DLE PD; D+M KOMPLET</t>
  </si>
  <si>
    <t>V cenách jsou započteny náklady na osazení, montáž a dodávku vč. ztratného dle popisu položky a dle PD. 
Množství jednotek se určuje v kompletu  
Měrná jednotka: kpl</t>
  </si>
  <si>
    <t>R75D161</t>
  </si>
  <si>
    <t>RELÉOVÝ DOMEK (DO 14 M2) PREFABRIKOVANÝ, IZOLOVANÝ, S KLIMATIZACÍ A VNITŘNÍ KABELIZACÍ VČ STŘÍŠKY NAD VSTUPEM - DODÁVKA VČ DOPRAVY NA URČENÉ MÍSTO, KOMPLET</t>
  </si>
  <si>
    <t>1. Položka obsahuje:  
– dodávka reléového domku prefabrikovaného, izolovaného, s klimatizací a vnitřní kabelizací, doprava do staveništního skladu  
– dodávku reléového domku prefabrikovaného, izolovaného, s klimatizací a vnitřní kabelizací včetně pomocného materiálu, dopravu do staveništního skladu  
2. Položka neobsahuje:  
X  
3. Způsob měření:  
Udává se počet kusů kompletní konstrukce nebo práce.</t>
  </si>
  <si>
    <t>R75D167</t>
  </si>
  <si>
    <t>RELÉOVÝ DOMEK (DO 14 M2) PREFABRIKOVANÝ - MONTÁŽ</t>
  </si>
  <si>
    <t>1. Položka obsahuje:  
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</si>
  <si>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R766423</t>
  </si>
  <si>
    <t>OBLOŽENÍ STĚN  - UMĚLÉ DŘEVO (PALISANDR) VČ. PODKLADOVÉHO ROŠTU; D+M KOMPLET</t>
  </si>
  <si>
    <t>dle grafických a textových PD 
Půdorys, Řezy;, Pohledy; 
((3,50*1,175)/2)*2=4,113 [A]</t>
  </si>
  <si>
    <t>- zahrnuje kompletní dodávku a montáž obložení včetně úprav dle projektové dokumentace, soklu, podkladového roštu, nosných prvků, mimostaveništní a vnitrostaveništní dopravu, povrchové úpravy předepsané projektem 
- položky tesařských konstrukcí zahrnují kompletní konstrukci, včetně úprav řeziva (i 
impregnaci, povrchové úpravy a pod.), spojovací a ochranné prostředky, upevňovací prvky, lemování, lištování, spárování, není-li zahrnut v jiných položkách, i nátěr konstrukcí, včetně úpravy povrchu před nátěrem.</t>
  </si>
  <si>
    <t>87433</t>
  </si>
  <si>
    <t>POTRUBÍ Z TRUB PLASTOVÝCH ODPADNÍCH DN DO 150MM</t>
  </si>
  <si>
    <t>dle grafických a textových PD 
Půdorys, Řezy; 
svodné potrubí_HDPE DN 150 pro zatížení silniční dopravou 
43,000=43,000 [A]</t>
  </si>
  <si>
    <t>dle grafických a textových PD 
Půdorys, Řezy; 
2,450*3+3,05*1=10,400 [A]</t>
  </si>
  <si>
    <t>899632</t>
  </si>
  <si>
    <t>ZKOUŠKA VODOTĚSNOSTI POTRUBÍ DN DO 150MM</t>
  </si>
  <si>
    <t>dle grafických a textových PD 
Půdorys, Řezy; 
43,000=43,000 [A]</t>
  </si>
  <si>
    <t>POPLATKY ZA LIKVIDACI ODPADŮ NEKONTAMINOVANÝCH - 17 05 04  VYTĚŽENÉ ZEMINY A HORNINY -  I. TŘÍDA TĚŽITELNOSTI VČ. DOPRAVY NA SKLÁDKU A MANIPULACE</t>
  </si>
  <si>
    <t>pol_13173A 
24,858*1,90=47,230 [A] 
pol_13273A 
16,889*1,90=32,089 [B] 
pol_17411 
-18,645*1,90=-35,426 [C] 
Celkem: A+B+C=1 084,574 [D]</t>
  </si>
  <si>
    <t>POPLATKY ZA LIKVIDACI ODPADŮ NEKONTAMINOVANÝCH - 17 01 01  BETON Z DEMOLIC OBJEKTŮ, ZÁKLADŮ TV APOD. VČ. DOPRAVY NA SKLÁDKU A MANIPULACE (prostý beton, armovaný beton)</t>
  </si>
  <si>
    <t>pol_11316A  
0,900*2,400=2,160 [A] 
pol_75D168 
1*8,470=8,470 [B] 
Celkem: A+B=10,470 [C]</t>
  </si>
  <si>
    <t>R015170</t>
  </si>
  <si>
    <t>POPLATKY ZA LIKVIDACI ODPADŮ NEKONTAMINOVANÝCH - 17 02 01  DŘEVO PO STAVEBNÍM POUŽITÍ, Z DEMOLIC VČ. DOPRAVY NA SKLÁDKU A MANIPULACE</t>
  </si>
  <si>
    <t>pol_75D168; krov 
(3,80*3,80)*0,03940=0,569 [A]</t>
  </si>
  <si>
    <t>Evidenční položka  
Výzisk - přebírá Správa železnic</t>
  </si>
  <si>
    <t>0,300=0,300 [A]</t>
  </si>
  <si>
    <t>pol_75D168; tepelná izolace 
(9,79*2,30-0,80*1,97)*0,00145=0,030 [A] 
(2,78*2,78)*0,00145=0,011 [B] 
pol_75D168; bonský šindel 
(((3,800*2,55)/2)*4)*0,0095=0,184 [C] 
Celkem: A+B+C=560,184 [D]</t>
  </si>
  <si>
    <t>Evidenční položka  
Druhotná surovina - výkup</t>
  </si>
  <si>
    <t>pol_75D168;  
dveře vč. zárubní 
((0,84*1,970)*1)*0,050=0,083 [A] 
klempířské výrobky 
okap 
(4,00*4)*0,0026=0,042 [B] 
svod 
3,120*0,00394=0,012 [C] 
Celkem: A+B+C=34,012 [D]</t>
  </si>
  <si>
    <t>R015800</t>
  </si>
  <si>
    <t>POPLATKY ZA LIKVIDACI ODPADŮ  - 15 01 01 PAPÍROVÉ A LEPENKOVÉ OBALY VČ. DOPRAVY NA SKLÁDKU A MANIPULACE</t>
  </si>
  <si>
    <t>0,150=0,150 [A]</t>
  </si>
  <si>
    <t>R015810</t>
  </si>
  <si>
    <t>POPLATKY ZA LIKVIDACI ODPADŮ  - 15 01 02 PLASTOVÉ OBALY VČ. DOPRAVY NA SKLÁDKU A MANIPULACE</t>
  </si>
  <si>
    <t>0,120=0,120 [A]</t>
  </si>
  <si>
    <t>D.2.3</t>
  </si>
  <si>
    <t>TRAKČNÍ A ENERGETICKÁ ZAŘÍZENÍ</t>
  </si>
  <si>
    <t>D.2.3.6</t>
  </si>
  <si>
    <t>Rozvody vn, nn, osvětlení a dálkové ovládání odpojovačů</t>
  </si>
  <si>
    <t>SO 01-86-01</t>
  </si>
  <si>
    <t>Napájení PZS P7844 v km 17,407</t>
  </si>
  <si>
    <t xml:space="preserve">  D.2.3</t>
  </si>
  <si>
    <t xml:space="preserve">    D.2.3.6</t>
  </si>
  <si>
    <t xml:space="preserve">      SO 01-86-01</t>
  </si>
  <si>
    <t>dle přílohy č.1, 2, 3</t>
  </si>
  <si>
    <t>dle přílohy č.1, 3</t>
  </si>
  <si>
    <t>dle přílohy č.1,2, 3</t>
  </si>
  <si>
    <t>18214</t>
  </si>
  <si>
    <t>ÚPRAVA POVRCHŮ SROVNÁNÍM ÚZEMÍ V TL DO 0,25M</t>
  </si>
  <si>
    <t>položka zahrnuje srovnání výškových rozdílů terénu</t>
  </si>
  <si>
    <t>702901</t>
  </si>
  <si>
    <t>ZASYPÁNÍ KABELOVÉHO ŽLABU VRSTVOU Z PŘESÁTÉHO PÍSKU ČI VÝKOPKU SVĚTLÉ ŠÍŘKY DO 120 MM</t>
  </si>
  <si>
    <t>1. Položka obsahuje: 
 – veškeré zemní práce včetně dodání zásypového materiálu 
2. Položka neobsahuje: 
 X 
3. Způsob měření: 
Měří se metr délkový.</t>
  </si>
  <si>
    <t>R029111</t>
  </si>
  <si>
    <t>Rozvody NN</t>
  </si>
  <si>
    <t>741B11</t>
  </si>
  <si>
    <t>ZEMNÍCÍ TYČ FEZN DÉLKY DO 2 M</t>
  </si>
  <si>
    <t>1. Položka obsahuje: 
 – přípravu podkladu pro osazení 
 – spojování 
 – ochranný nátěr spoje dle příslušných norem 
2. Položka neobsahuje: 
 X 
3. Způsob měření: 
Udává se počet kusů kompletní konstrukce nebo práce.</t>
  </si>
  <si>
    <t>741C07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</si>
  <si>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</si>
  <si>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</si>
  <si>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741C11</t>
  </si>
  <si>
    <t>ZKUŠEBNÍ JÍMKA, UZEMNĚNÍ VENKOVNÍ DO VOLNÉHO TERÉNU</t>
  </si>
  <si>
    <t>1. Položka obsahuje: 
 – výkop a zához díry pro trubku v zemině tř.4 o velikosti 1000x1000x1000mm 
 – zemnící jímku do volného terénu sestávající z : trubky o průměru 400/5mm o délce 80cm, víko 
 – uzemňovací kruh s Fezn 30x4mm do trubky vč. montáže, štěrkového zásypu v trubce po montáži do výšky 60cm a úpravy povrchu terénu v okolí uzemňovací jímky 
2. Položka neobsahuje: 
 X 
3. Způsob měření: 
Udává se komplet odlišných materiálů a činností, které tvoří funkční nedělitelný celek daný názvem položky.</t>
  </si>
  <si>
    <t>dle přílohy č.3, 4, 5, 6</t>
  </si>
  <si>
    <t>742H23</t>
  </si>
  <si>
    <t>KABEL NN ČTYŘ- A PĚTIŽÍLOVÝ AL S PLASTOVOU IZOLACÍ OD 25 DO 50 MM2</t>
  </si>
  <si>
    <t>dle přílohy č.1, 2, 4, 5, 6</t>
  </si>
  <si>
    <t>dle přílohy č.3</t>
  </si>
  <si>
    <t>742L13</t>
  </si>
  <si>
    <t>UKONČENÍ DVOU AŽ PĚTIŽÍLOVÉHO KABELU V ROZVADĚČI NEBO NA PŘÍSTROJI OD 25 DO 50 MM2</t>
  </si>
  <si>
    <t>743621</t>
  </si>
  <si>
    <t>ROZVADĚČ PRO DRÁŽNÍ OSVĚTLENÍ SILOVÝ NAPÁJECÍ BEZ PLC ŘÍDÍCÍHO SYSTÉMU DO 6 KUSŮ TŘÍFÁZOVÝCH VĚTVÍ</t>
  </si>
  <si>
    <t>dle přílohy č.1, 2, 3,</t>
  </si>
  <si>
    <t>1. Položka obsahuje: 
 – instalaci rozvaděče do terénu/rozvodny včetně nastavení a oživení, zhotovení výrobní dokumentace 
 – technický popis viz. projektová dokumentace 
2. Položka neobsahuje: 
 – zemní práce 
3. Způsob měření: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</si>
  <si>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</si>
  <si>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</si>
  <si>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</si>
  <si>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743G21</t>
  </si>
  <si>
    <t>SKŘÍŇ ZÁSUVKOVÁ VENKOVNÍ KOMPAKTNÍ PILÍŘ DO 2 KS ZÁSUVEK PRŮMYSLOVÝCH (400 V NEBO 230 V)</t>
  </si>
  <si>
    <t>744213</t>
  </si>
  <si>
    <t>KABELOVÁ SKŘÍŇ VENKOVNÍ PRÁZDNÁ PLASTOVÁ V KOMPAKTNÍM PILÍŘI, MIN. IP 44, 540-1060 X 800 MM</t>
  </si>
  <si>
    <t>1. Položka obsahuje: 
 – přípravu podkladu pro osazení vč. upevňovacího materiálu 
 – veškerý podružný a pomocný materiál ( včetně můstků, vnitřních propojů-vodičů a pod ), nosnou konstrukci, kotevní a spojovací prvky 
 – provedení zkoušek, dodání předepsaných zkoušek, revizí a atestů 
2. Položka neobsahuje: 
 – přístrojové vybavení ( jističe, stykače apod. ) 
3. Způsob měření: 
Udává se počet kusů kompletní konstrukce nebo práce.</t>
  </si>
  <si>
    <t>744231</t>
  </si>
  <si>
    <t>KABELOVÁ SKŘÍŇ VENKOVNÍ SPOLEČNÁ PŘÍSTROJOVÁ PRO PŘEJEZDY</t>
  </si>
  <si>
    <t>1. Položka obsahuje: 
 – přípravu podkladu pro osazení vč. upevňovacího materiálu 
 – typová plastová pilířová lakovaná dle schválených technických podmínek, prázdná pro montáž výstroje elektro, telefonu a nouzových tlačítek včetně přívodky pro DA a příslušenství, veškerý podružný a pomocný materiál 
 – provedení zkoušek, dodání předepsaných zkoušek, revizí a atestů 
2. Položka neobsahuje: 
 X 
3. Způsob měření: 
Udává se počet kusů kompletní konstrukce nebo práce.</t>
  </si>
  <si>
    <t>744611</t>
  </si>
  <si>
    <t>JISTIČ JEDNOPÓLOVÝ (10 KA) DO 2 A</t>
  </si>
  <si>
    <t>dle přílohy č.2,3</t>
  </si>
  <si>
    <t>744633</t>
  </si>
  <si>
    <t>JISTIČ TŘÍPÓLOVÝ (10 KA) OD 13 DO 20 A</t>
  </si>
  <si>
    <t>744634</t>
  </si>
  <si>
    <t>JISTIČ TŘÍPÓLOVÝ (10 KA) OD 25 DO 40 A</t>
  </si>
  <si>
    <t>744C01</t>
  </si>
  <si>
    <t>POMOCNÝ SPÍNAČ K MODULÁRNÍMU PŘÍSTROJI DO 125 A</t>
  </si>
  <si>
    <t>744C02</t>
  </si>
  <si>
    <t>NAPĚŤOVÁ SPOUŠŤ K MODULÁRNÍMU PŘÍSTROJI DO 125 A</t>
  </si>
  <si>
    <t>744E32</t>
  </si>
  <si>
    <t>ODPÍNAČ PRO VÁLCOVÉ POJISTKY  TŘÍPÓLOVÝ  PŘES 32 DO 63 A</t>
  </si>
  <si>
    <t>744I01</t>
  </si>
  <si>
    <t>POJISTKOVÁ VLOŽKA DO 160 A</t>
  </si>
  <si>
    <t>1. Položka obsahuje: 
 – technický popis viz. projektová dokumentace 
2. Položka neobsahuje: 
 X 
3. Způsob měření: 
Udává se počet kusů kompletní konstrukce nebo práce.</t>
  </si>
  <si>
    <t>744J31</t>
  </si>
  <si>
    <t>SILOVÝ KOMPLETNÍ VYPÍNAČ 0-1 TŘÍ-ČTYŘPÓLOVÝ DO 32 A</t>
  </si>
  <si>
    <t>744J42</t>
  </si>
  <si>
    <t>SILOVÝ KOMPLETNÍ PŘEPÍNAČ 1-0-1 TŘÍ-ČTYŘPÓLOVÝ PŘES 32 DO 63 A</t>
  </si>
  <si>
    <t>744O14</t>
  </si>
  <si>
    <t>ELEKTROMĚR</t>
  </si>
  <si>
    <t>744O31</t>
  </si>
  <si>
    <t>PŘÍPLATEK ZA KOMUNIKAČNÍ ROZHRANÍ K MĚŘÍCÍMU PŘÍSTROJI</t>
  </si>
  <si>
    <t>744Q12</t>
  </si>
  <si>
    <t>SVODIČ PŘEPĚTÍ TYP 1 (TŘÍDA B) 3-4 PÓLOVÝ</t>
  </si>
  <si>
    <t>744Q22</t>
  </si>
  <si>
    <t>SVODIČ PŘEPĚTÍ TYP 1+2 (TŘÍDA B+C) 3-4 PÓLOVÝ</t>
  </si>
  <si>
    <t>744R13</t>
  </si>
  <si>
    <t>SVORKA OD 25 DO 50 MM2</t>
  </si>
  <si>
    <t>Všeobecné položky</t>
  </si>
  <si>
    <t>743Z39</t>
  </si>
  <si>
    <t>DEMONTÁŽ ROZVADĚČE OSVĚTLENÍ</t>
  </si>
  <si>
    <t>dle přílohy č.2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</si>
  <si>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</si>
  <si>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747213</t>
  </si>
  <si>
    <t>CELKOVÁ PROHLÍDKA, ZKOUŠENÍ, MĚŘENÍ A VYHOTOVENÍ VÝCHOZÍ REVIZNÍ ZPRÁVY, PRO OBJEM IN PŘES 500 DO 1000 TIS. KČ</t>
  </si>
  <si>
    <t>dle přílohy č.1</t>
  </si>
  <si>
    <t>747702</t>
  </si>
  <si>
    <t>ÚPRAVA ZAPOJENÍ STÁVAJÍCÍCH KABELOVÝCH SKŘÍNÍ/ROZVADĚČŮ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</si>
  <si>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3. Způsob měření: 
Udává se čas v hodinách.</t>
  </si>
  <si>
    <t>747705</t>
  </si>
  <si>
    <t>MANIPULACE NA ZAŘÍZENÍCH PROVÁDĚNÉ PROVOZOVATELEM</t>
  </si>
  <si>
    <t>1. Položka obsahuje: 
 – cenu za manipulace na zařízeních prováděné provozovatelem nutných pro další práce zhotovitele na technologickém souboru 
2. Položka neobsahuje: 
 X 
3. Způsob měření: 
Udává se čas v hodinách.</t>
  </si>
  <si>
    <t>747706</t>
  </si>
  <si>
    <t>ZJIŠŤOVÁNÍ STÁVAJÍCÍHO STAVU ROZVODŮ NN</t>
  </si>
  <si>
    <t>1. Položka obsahuje: 
 – cenu za prozkoumání stávajích rozvodů nn, přiřazení vývodových kabelů v rozvaděči nn k jejich zařízení a identifikaci způsobu napájení 
2. Položka neobsahuje: 
 X 
3. Způsob měření: 
Udává se čas v hodinách.</t>
  </si>
  <si>
    <t>D.2.4</t>
  </si>
  <si>
    <t>Ostatní stavební objekty</t>
  </si>
  <si>
    <t>D.2.4.1</t>
  </si>
  <si>
    <t>Kácení</t>
  </si>
  <si>
    <t>SO 01-92-01.1</t>
  </si>
  <si>
    <t>Kácení mimolesní zeleně</t>
  </si>
  <si>
    <t xml:space="preserve">  D.2.4</t>
  </si>
  <si>
    <t xml:space="preserve">    D.2.4.1</t>
  </si>
  <si>
    <t xml:space="preserve">      SO 01-92-01.1</t>
  </si>
  <si>
    <t>11120</t>
  </si>
  <si>
    <t>ODSTRANĚNÍ KŘOVIN</t>
  </si>
  <si>
    <t>viz Příloha 1 Tabulková část DP  
Podrobněji viz Dendrologický průzkum. 
215,0=215,000 [A]</t>
  </si>
  <si>
    <t>odstranění křovin a stromů do průměru 100 mm 
doprava dřevin bez ohledu na vzdálenost 
spálení na hromadách nebo štěpkování</t>
  </si>
  <si>
    <t>11201</t>
  </si>
  <si>
    <t>KÁCENÍ STROMŮ D KMENE DO 0,5M S ODSTRANĚNÍM PAŘEZŮ</t>
  </si>
  <si>
    <t>viz Příloha 1 Tabulková část DP 
Podrobněji viz Dendrologický průzkum. 
25,0=25,000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</si>
  <si>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</si>
  <si>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11203</t>
  </si>
  <si>
    <t>KÁCENÍ STROMŮ D KMENE PŘES 0,9M S ODSTRAN PAŘEZŮ</t>
  </si>
  <si>
    <t>viz Příloha 1 Tabulková část DP 
Podrobněji viz Dendrologický průzkum. 
4,0=4,000 [A]</t>
  </si>
  <si>
    <t>11204</t>
  </si>
  <si>
    <t>KÁCENÍ STROMŮ D KMENE DO 0,3M S ODSTRANĚNÍM PAŘEZŮ</t>
  </si>
  <si>
    <t>viz Příloha 1 Tabulková část DP + 14 ks stromů s průměrem v rozmezí 10 - 25 cm, které se nachází v zapojených porostech. 
Podrobněji viz Dendrologický průzkum. 
69,0=69,000 [A]</t>
  </si>
  <si>
    <t>POPLATKY ZA LIKVIDACI ODPADŮ NEKONTAMINOVANÝCH - 02 01 03  SMÝCENÉ STROMY A KEŘE VČ. DOPRAVY NA SKLÁDKU A MANIPULACE</t>
  </si>
  <si>
    <t>53,050=53,050 [A]</t>
  </si>
  <si>
    <t>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veškerou manipulaci s odpadem 2. Způsob měření:    
Tunou se rozumí hmotnost odpadu vytříděného v souladu se zákonem č. 185/2001 Sb., o nakládání s odpady, v platném znění.</t>
  </si>
  <si>
    <t>SO 01-92-01.2</t>
  </si>
  <si>
    <t>Náhradní výsadba</t>
  </si>
  <si>
    <t xml:space="preserve">      SO 01-92-01.2</t>
  </si>
  <si>
    <t>18461</t>
  </si>
  <si>
    <t>MULČOVÁNÍ</t>
  </si>
  <si>
    <t>počet ks stromů*výška mulče v metrech: 
36,0*0,10=3,600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</si>
  <si>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</si>
  <si>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18462</t>
  </si>
  <si>
    <t>OŠETŘENÍ MULČOVÁNÍ</t>
  </si>
  <si>
    <t>počet ks stromů*počet ošetření za rok*počet let údržby: 
36,0*3*5=540,000 [A]</t>
  </si>
  <si>
    <t>položka zahrnuje chemické odplevelení a doplnění chybějícího mulče</t>
  </si>
  <si>
    <t>18472</t>
  </si>
  <si>
    <t>OŠETŘENÍ DŘEVIN SOLITERNÍCH</t>
  </si>
  <si>
    <t>počet ks stromů*počet ošetření za rok*počet let údržby 
36*3*5=540,000 [A]</t>
  </si>
  <si>
    <t>odplevelení s nakypřením, vypletí, řezem, hnojením, odstranění poškozených částí dřevin s případným složením odpadu na hromady, naložením na dopravní prostředek, odvozem a složením</t>
  </si>
  <si>
    <t>počet ks stromů*jedna zálivka*zálivek za rok*počet let: 
36*0,050*8*5=72,000 [A]</t>
  </si>
  <si>
    <t>R184B221</t>
  </si>
  <si>
    <t>VYSAZOVÁNÍ STROMŮ LISTNATÝCH V KONTEJNERU OBVOD KMENE DO 10CM, VÝŠ DO 1,7M</t>
  </si>
  <si>
    <t>viz Příloha 1 Rozhodnutí dotčené obce 
36,0=36,000 [A]</t>
  </si>
  <si>
    <t>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Položka zahrnuje veškerý materiál, výrobky a polotovary, včetně mimostaveništní a vnitrostaveništní dopravy (rovněž přesuny), včetně naložení a složení, případně s uložením</t>
  </si>
  <si>
    <t>R184B222</t>
  </si>
  <si>
    <t>STROM LISTNATÝ V KONTEJNERU OBVOD KMENE DO 10CM, VÝŠ DO 1,7M</t>
  </si>
  <si>
    <t>viz Příloha 1 Stanoviska dotčených obcí 
36,0=36,000 [A]</t>
  </si>
  <si>
    <t>Sadbový materiál, specifikace dle stanovisek obcí.</t>
  </si>
  <si>
    <t>H</t>
  </si>
  <si>
    <t>Všeobecný objekt</t>
  </si>
  <si>
    <t>SO 98-98</t>
  </si>
  <si>
    <t xml:space="preserve">  SO 98-98</t>
  </si>
  <si>
    <t>Dokumentace stavby</t>
  </si>
  <si>
    <t>VSEOB001</t>
  </si>
  <si>
    <t>Geodetická dokumentace skutečného provedení stavby</t>
  </si>
  <si>
    <t>v předepsaném rozsahu a počtu dle VTP a ZTP 
1=1,000 [A]</t>
  </si>
  <si>
    <t>Vypracování geodetické části dokumentace skutečného provedení 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</si>
  <si>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</si>
  <si>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</si>
  <si>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 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</si>
  <si>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</si>
  <si>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</si>
  <si>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Dokumentace skutečného provedení v elektronické formě Vypracování kompletní dokumentace skutečného provedení v elektronické formě.</t>
  </si>
  <si>
    <t>Vypracování kompletní dokumentace skutečného provedení v elektronické formě.  
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</si>
  <si>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</si>
  <si>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VSEOB006</t>
  </si>
  <si>
    <t>Osvědčení o bezpečnosti před uvedením do provozu</t>
  </si>
  <si>
    <t>Osvědčení o bezpečnosti před uvedením do provozu Zajištění vydání osvědčení o bezpečnosti před uvedením do provozu</t>
  </si>
  <si>
    <t>Zajištění vydání osvědčení o bezpečnosti před uvedením do provozu. 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</si>
  <si>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</si>
  <si>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Rekultivace</t>
  </si>
  <si>
    <t>Uvedení zasažených ploch stavbou a jejím provozem do původního stavu  
v předepsaném rozsahu a počtu dle VTP a ZTP   
1=1,000 [A]</t>
  </si>
  <si>
    <t>1. Položka obsahuje: organizační přípravu a zabezpečení prací včetně dodání a montáže materiálů, manipulaci a dopravu s veškerým materiálem, bourání demontáže kcí včetně likvidace a poplatků za likvidaci. 
2. Měrná jednotka: KOMPLET   
3. Způsob měření:  soubor všech úkonů a činností, které jsou třeba k uskutečnění daných dodávek a prací</t>
  </si>
  <si>
    <t>SO 90-90</t>
  </si>
  <si>
    <t>Likvidace odpadů</t>
  </si>
  <si>
    <t>POPLATKY ZA LIKVIDACI ODPADŮ NEKONTAMINOVANÝCH - 17 05 04  VYTĚŽENÉ ZEMINY A HORNINY -  I. TŘÍDATĚŽITELNOSTI, VČ. DOPRAVY</t>
  </si>
  <si>
    <t>SO 01-10-01 
61,940=61,940 [A] 
SO 01-11-01 
190,427=190,427 [B] 
SO 01-13-01 
409,830=409,830 [C] 
SO 01-13-01.1 
144,0=144,000 [D] 
SO 01-21-01 
118,180=118,180 [E] 
SO 01-31-01 
227,886=227,886 [F] 
SO 01-72-01 
43,893=43,893 [G] 
Celkem: A+B+C+D+E+F+G=897,959 [H]</t>
  </si>
  <si>
    <t>PS 01-01-31 
8,0=8,000 [A] 
SO 01-11-01 
150,570=150,570 [C] 
SO 01-13-01 
26,250=26,250 [D] 
SO 01-86-01 
1,50=1,500 [E] 
Celkem: A+C+D+E=36 927,750 [F]</t>
  </si>
  <si>
    <t>SO 01-13-01 
2,2*83,875*0,5=92,263 [A] 
SO 01-31-01 
15,708=15,708 [B] 
Celkem: A+B=415,708 [C]</t>
  </si>
  <si>
    <t>PS 01-01-31 
8,0=8,000 [A] 
SO 01-10-01 
0,050=0,050 [B] 
SO 01-11-01 
20,0=20,000 [C] 
SO 01-13-01 
8,892=8,892 [D] 
SO 01-13-01.1 
290,40=290,400 [E] 
SO 01-21-01 
18,450=18,450 [F] 
SO 01-72-01 
10,630=10,630 [G] 
Celkem: A+B+C+D+E+F+G=</t>
  </si>
  <si>
    <t>SO 01-10-01 
196,140=196,140 [A]</t>
  </si>
  <si>
    <t>PS 01-01-31 
0,80=0,800 [A] 
SO 01-92-01.1 
53,050=53,050 [B] 
Celkem: A+B=103,050 [C]</t>
  </si>
  <si>
    <t>SO 01-72-01 
0,569=0,569 [A]</t>
  </si>
  <si>
    <t>SO 01-10-01 
17,0=17,000 [A] 
SO 01-13-01 
1,160=1,160 [B] 
SO 01-13-01.1 
1,160=1,160 [C] 
Celkem: A+B+C=101,160 [D]</t>
  </si>
  <si>
    <t>SO 01-10-01 
0,013=0,013 [A]</t>
  </si>
  <si>
    <t>SO 01-10-01 
0,025=0,025 [A] 
SO 01-13-01 
9,430=9,430 [B] 
Celkem: A+B=690,000 [C]</t>
  </si>
  <si>
    <t>PS 01-01-31 
2,50=2,500 [A] 
SO 01-72-01 
0,30=0,300 [B] 
Celkem: A+B=2,800 [C]</t>
  </si>
  <si>
    <t>SO 01-13-01 
367,610=367,610 [A] 
SO 01-13-01.1 
231,0=231,000 [B] 
SO 01-21-01 
32,50=32,500 [C] 
Celkem: A+B+C=267,500 [D]</t>
  </si>
  <si>
    <t>SO 01-21-01 
0,030=0,030 [A] 
SO 01-72-01 
0,225=0,225 [B] 
Celkem: A+B=56,000 [C]</t>
  </si>
  <si>
    <t>POPLATKY ZA LIKVIDACI ODPADŮ NEBEZPEČNÝCH - 17 03 01* ASFALTOVÉ SMĚSI OBSAHUJÍCÍ DEHET, VČETNĚ DOPRAVY A MANIPULACE</t>
  </si>
  <si>
    <t>SO 01-13-01 
2,2*83,875*0,5=92,263 [A]</t>
  </si>
  <si>
    <t>PS 01-01-31 
0,20=0,200 [A]</t>
  </si>
  <si>
    <t>PS 01-01-31 
0,50=0,500 [A] 
SO 01-10-01 
5,60=5,600 [B] 
SO 01-13-01.1 
12,953=12,953 [C] 
SO 01-72-01 
0,137=0,137 [D] 
Celkem: A+B+C+D=</t>
  </si>
  <si>
    <t>SO 01-72-01 
0,150=0,150 [A]</t>
  </si>
  <si>
    <t>SO 01-72-01 
0,120=0,120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</si>
</sst>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0+C10+C14+C38+C40</f>
      </c>
      <c s="1"/>
      <c s="1"/>
    </row>
    <row r="7" spans="1:5" ht="12.75" customHeight="1">
      <c r="A7" s="1"/>
      <c s="4" t="s">
        <v>5</v>
      </c>
      <c s="7">
        <f>0+E10+E14+E38+E40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55</v>
      </c>
      <c s="21" t="s">
        <v>23</v>
      </c>
      <c s="22">
        <f>0+C12</f>
      </c>
      <c s="22">
        <f>0+D12</f>
      </c>
      <c s="22">
        <f>0+E12</f>
      </c>
    </row>
    <row r="12" spans="1:5" ht="12.75" customHeight="1">
      <c r="A12" s="21" t="s">
        <v>56</v>
      </c>
      <c s="21" t="s">
        <v>26</v>
      </c>
      <c s="22">
        <f>0+C13</f>
      </c>
      <c s="22">
        <f>0+D13</f>
      </c>
      <c s="22">
        <f>0+E13</f>
      </c>
    </row>
    <row r="13" spans="1:5" ht="12.75" customHeight="1">
      <c r="A13" s="21" t="s">
        <v>57</v>
      </c>
      <c s="21" t="s">
        <v>35</v>
      </c>
      <c s="22">
        <f>'D.1_D.1.1_D.1.1.3_PS 01-01-31'!I3</f>
      </c>
      <c s="22">
        <f>'D.1_D.1.1_D.1.1.3_PS 01-01-31'!O2</f>
      </c>
      <c s="22">
        <f>C13+D13</f>
      </c>
    </row>
    <row r="14" spans="1:5" ht="12.75" customHeight="1">
      <c r="A14" s="19" t="s">
        <v>843</v>
      </c>
      <c s="19" t="s">
        <v>844</v>
      </c>
      <c s="20">
        <f>0+C15+C28+C31+C34</f>
      </c>
      <c s="20">
        <f>0+D15+D28+D31+D34</f>
      </c>
      <c s="20">
        <f>0+E15+E28+E31+E34</f>
      </c>
    </row>
    <row r="15" spans="1:5" ht="12.75" customHeight="1">
      <c r="A15" s="21" t="s">
        <v>853</v>
      </c>
      <c s="21" t="s">
        <v>846</v>
      </c>
      <c s="22">
        <f>0+C16+C21+C24+C26</f>
      </c>
      <c s="22">
        <f>0+D16+D21+D24+D26</f>
      </c>
      <c s="22">
        <f>0+E16+E21+E24+E26</f>
      </c>
    </row>
    <row r="16" spans="1:5" ht="12.75" customHeight="1">
      <c r="A16" s="21" t="s">
        <v>854</v>
      </c>
      <c s="21" t="s">
        <v>848</v>
      </c>
      <c s="22">
        <f>0+C17+C20</f>
      </c>
      <c s="22">
        <f>0+D17+D20</f>
      </c>
      <c s="22">
        <f>0+E17+E20</f>
      </c>
    </row>
    <row r="17" spans="1:5" ht="12.75" customHeight="1">
      <c r="A17" s="21" t="s">
        <v>855</v>
      </c>
      <c s="21" t="s">
        <v>850</v>
      </c>
      <c s="22">
        <f>0+C18+C19</f>
      </c>
      <c s="22">
        <f>0+D18+D19</f>
      </c>
      <c s="22">
        <f>0+E18+E19</f>
      </c>
    </row>
    <row r="18" spans="1:5" ht="12.75" customHeight="1">
      <c r="A18" s="21" t="s">
        <v>856</v>
      </c>
      <c s="21" t="s">
        <v>850</v>
      </c>
      <c s="22">
        <f>'2.1.1_SO 01-10-01_SO 01-10-01.1'!I3</f>
      </c>
      <c s="22">
        <f>'2.1.1_SO 01-10-01_SO 01-10-01.1'!O2</f>
      </c>
      <c s="22">
        <f>C18+D18</f>
      </c>
    </row>
    <row r="19" spans="1:5" ht="12.75" customHeight="1">
      <c r="A19" s="21" t="s">
        <v>954</v>
      </c>
      <c s="21" t="s">
        <v>953</v>
      </c>
      <c s="22">
        <f>'2.1.1_SO 01-10-01_SO 01-10-01.2'!I3</f>
      </c>
      <c s="22">
        <f>'2.1.1_SO 01-10-01_SO 01-10-01.2'!O2</f>
      </c>
      <c s="22">
        <f>C19+D19</f>
      </c>
    </row>
    <row r="20" spans="1:5" ht="12.75" customHeight="1">
      <c r="A20" s="21" t="s">
        <v>980</v>
      </c>
      <c s="21" t="s">
        <v>979</v>
      </c>
      <c s="22">
        <f>'D.2_D.2.1_D.2.1.1_SO 01-11-01'!I3</f>
      </c>
      <c s="22">
        <f>'D.2_D.2.1_D.2.1.1_SO 01-11-01'!O2</f>
      </c>
      <c s="22">
        <f>C20+D20</f>
      </c>
    </row>
    <row r="21" spans="1:5" ht="12.75" customHeight="1">
      <c r="A21" s="21" t="s">
        <v>1066</v>
      </c>
      <c s="21" t="s">
        <v>1063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1067</v>
      </c>
      <c s="21" t="s">
        <v>1065</v>
      </c>
      <c s="22">
        <f>'D.2_D.2.1_D.2.1.3_SO 01-13-01'!I3</f>
      </c>
      <c s="22">
        <f>'D.2_D.2.1_D.2.1.3_SO 01-13-01'!O2</f>
      </c>
      <c s="22">
        <f>C22+D22</f>
      </c>
    </row>
    <row r="23" spans="1:5" ht="12.75" customHeight="1">
      <c r="A23" s="21" t="s">
        <v>1257</v>
      </c>
      <c s="21" t="s">
        <v>1256</v>
      </c>
      <c s="22">
        <f>'D.2_D.2.1_D.2.1.3_SO 01-13-01.1'!I3</f>
      </c>
      <c s="22">
        <f>'D.2_D.2.1_D.2.1.3_SO 01-13-01.1'!O2</f>
      </c>
      <c s="22">
        <f>C23+D23</f>
      </c>
    </row>
    <row r="24" spans="1:5" ht="12.75" customHeight="1">
      <c r="A24" s="21" t="s">
        <v>1306</v>
      </c>
      <c s="21" t="s">
        <v>1303</v>
      </c>
      <c s="22">
        <f>0+C25</f>
      </c>
      <c s="22">
        <f>0+D25</f>
      </c>
      <c s="22">
        <f>0+E25</f>
      </c>
    </row>
    <row r="25" spans="1:5" ht="12.75" customHeight="1">
      <c r="A25" s="21" t="s">
        <v>1307</v>
      </c>
      <c s="21" t="s">
        <v>1305</v>
      </c>
      <c s="22">
        <f>'D.2_D.2.1_D.2.1.4_SO 01-21-01'!I3</f>
      </c>
      <c s="22">
        <f>'D.2_D.2.1_D.2.1.4_SO 01-21-01'!O2</f>
      </c>
      <c s="22">
        <f>C25+D25</f>
      </c>
    </row>
    <row r="26" spans="1:5" ht="12.75" customHeight="1">
      <c r="A26" s="21" t="s">
        <v>1393</v>
      </c>
      <c s="21" t="s">
        <v>1390</v>
      </c>
      <c s="22">
        <f>0+C27</f>
      </c>
      <c s="22">
        <f>0+D27</f>
      </c>
      <c s="22">
        <f>0+E27</f>
      </c>
    </row>
    <row r="27" spans="1:5" ht="12.75" customHeight="1">
      <c r="A27" s="21" t="s">
        <v>1394</v>
      </c>
      <c s="21" t="s">
        <v>1392</v>
      </c>
      <c s="22">
        <f>'D.2_D.2.1_D.2.1.6_SO 01-31-01'!I3</f>
      </c>
      <c s="22">
        <f>'D.2_D.2.1_D.2.1.6_SO 01-31-01'!O2</f>
      </c>
      <c s="22">
        <f>C27+D27</f>
      </c>
    </row>
    <row r="28" spans="1:5" ht="12.75" customHeight="1">
      <c r="A28" s="21" t="s">
        <v>1467</v>
      </c>
      <c s="21" t="s">
        <v>1462</v>
      </c>
      <c s="22">
        <f>0+C29</f>
      </c>
      <c s="22">
        <f>0+D29</f>
      </c>
      <c s="22">
        <f>0+E29</f>
      </c>
    </row>
    <row r="29" spans="1:5" ht="12.75" customHeight="1">
      <c r="A29" s="21" t="s">
        <v>1468</v>
      </c>
      <c s="21" t="s">
        <v>1464</v>
      </c>
      <c s="22">
        <f>0+C30</f>
      </c>
      <c s="22">
        <f>0+D30</f>
      </c>
      <c s="22">
        <f>0+E30</f>
      </c>
    </row>
    <row r="30" spans="1:5" ht="12.75" customHeight="1">
      <c r="A30" s="21" t="s">
        <v>1469</v>
      </c>
      <c s="21" t="s">
        <v>1466</v>
      </c>
      <c s="22">
        <f>'D.2_D.2.2_D.2.2.1_SO 01-72-01'!I3</f>
      </c>
      <c s="22">
        <f>'D.2_D.2.2_D.2.2.1_SO 01-72-01'!O2</f>
      </c>
      <c s="22">
        <f>C30+D30</f>
      </c>
    </row>
    <row r="31" spans="1:5" ht="12.75" customHeight="1">
      <c r="A31" s="21" t="s">
        <v>1576</v>
      </c>
      <c s="21" t="s">
        <v>1571</v>
      </c>
      <c s="22">
        <f>0+C32</f>
      </c>
      <c s="22">
        <f>0+D32</f>
      </c>
      <c s="22">
        <f>0+E32</f>
      </c>
    </row>
    <row r="32" spans="1:5" ht="12.75" customHeight="1">
      <c r="A32" s="21" t="s">
        <v>1577</v>
      </c>
      <c s="21" t="s">
        <v>1573</v>
      </c>
      <c s="22">
        <f>0+C33</f>
      </c>
      <c s="22">
        <f>0+D33</f>
      </c>
      <c s="22">
        <f>0+E33</f>
      </c>
    </row>
    <row r="33" spans="1:5" ht="12.75" customHeight="1">
      <c r="A33" s="21" t="s">
        <v>1578</v>
      </c>
      <c s="21" t="s">
        <v>1575</v>
      </c>
      <c s="22">
        <f>'D.2_D.2.3_D.2.3.6_SO 01-86-01'!I3</f>
      </c>
      <c s="22">
        <f>'D.2_D.2.3_D.2.3.6_SO 01-86-01'!O2</f>
      </c>
      <c s="22">
        <f>C33+D33</f>
      </c>
    </row>
    <row r="34" spans="1:5" ht="12.75" customHeight="1">
      <c r="A34" s="21" t="s">
        <v>1674</v>
      </c>
      <c s="21" t="s">
        <v>1669</v>
      </c>
      <c s="22">
        <f>0+C35</f>
      </c>
      <c s="22">
        <f>0+D35</f>
      </c>
      <c s="22">
        <f>0+E35</f>
      </c>
    </row>
    <row r="35" spans="1:5" ht="12.75" customHeight="1">
      <c r="A35" s="21" t="s">
        <v>1675</v>
      </c>
      <c s="21" t="s">
        <v>1671</v>
      </c>
      <c s="22">
        <f>0+C36+C37</f>
      </c>
      <c s="22">
        <f>0+D36+D37</f>
      </c>
      <c s="22">
        <f>0+E36+E37</f>
      </c>
    </row>
    <row r="36" spans="1:5" ht="12.75" customHeight="1">
      <c r="A36" s="21" t="s">
        <v>1676</v>
      </c>
      <c s="21" t="s">
        <v>1673</v>
      </c>
      <c s="22">
        <f>'D.2_D.2.4_D.2.4.1_SO 01-92-01.1'!I3</f>
      </c>
      <c s="22">
        <f>'D.2_D.2.4_D.2.4.1_SO 01-92-01.1'!O2</f>
      </c>
      <c s="22">
        <f>C36+D36</f>
      </c>
    </row>
    <row r="37" spans="1:5" ht="12.75" customHeight="1">
      <c r="A37" s="21" t="s">
        <v>1696</v>
      </c>
      <c s="21" t="s">
        <v>1695</v>
      </c>
      <c s="22">
        <f>'D.2_D.2.4_D.2.4.1_SO 01-92-01.2'!I3</f>
      </c>
      <c s="22">
        <f>'D.2_D.2.4_D.2.4.1_SO 01-92-01.2'!O2</f>
      </c>
      <c s="22">
        <f>C37+D37</f>
      </c>
    </row>
    <row r="38" spans="1:5" ht="12.75" customHeight="1">
      <c r="A38" s="19" t="s">
        <v>1718</v>
      </c>
      <c s="19" t="s">
        <v>1719</v>
      </c>
      <c s="20">
        <f>0+C39</f>
      </c>
      <c s="20">
        <f>0+D39</f>
      </c>
      <c s="20">
        <f>0+E39</f>
      </c>
    </row>
    <row r="39" spans="1:5" ht="12.75" customHeight="1">
      <c r="A39" s="21" t="s">
        <v>1721</v>
      </c>
      <c s="21" t="s">
        <v>1719</v>
      </c>
      <c s="22">
        <f>'H_SO 98-98'!I3</f>
      </c>
      <c s="22">
        <f>'H_SO 98-98'!O2</f>
      </c>
      <c s="22">
        <f>C39+D39</f>
      </c>
    </row>
    <row r="40" spans="1:5" ht="12.75" customHeight="1">
      <c r="A40" s="19" t="s">
        <v>1743</v>
      </c>
      <c s="19" t="s">
        <v>1744</v>
      </c>
      <c s="20">
        <f>'SO 90-90'!I3</f>
      </c>
      <c s="20">
        <f>'SO 90-90'!O2</f>
      </c>
      <c s="20">
        <f>C40+D40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0+O11+O24+O53+O78+O91+O140+O153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1465</v>
      </c>
      <c s="43">
        <f>0+I11+I24+I53+I78+I91+I140+I153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1461</v>
      </c>
      <c s="1"/>
      <c s="14" t="s">
        <v>1462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1463</v>
      </c>
      <c s="1"/>
      <c s="14" t="s">
        <v>1464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1465</v>
      </c>
      <c s="6"/>
      <c s="18" t="s">
        <v>1466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1308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1470</v>
      </c>
      <c s="26" t="s">
        <v>66</v>
      </c>
      <c s="32" t="s">
        <v>1316</v>
      </c>
      <c s="33" t="s">
        <v>594</v>
      </c>
      <c s="34">
        <v>1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12.75">
      <c r="A14" s="38" t="s">
        <v>67</v>
      </c>
      <c r="E14" s="39" t="s">
        <v>1471</v>
      </c>
    </row>
    <row r="15" spans="1:5" ht="12.75">
      <c r="A15" t="s">
        <v>69</v>
      </c>
      <c r="E15" s="37" t="s">
        <v>74</v>
      </c>
    </row>
    <row r="16" spans="1:16" ht="12.75">
      <c r="A16" s="26" t="s">
        <v>60</v>
      </c>
      <c s="31" t="s">
        <v>33</v>
      </c>
      <c s="31" t="s">
        <v>72</v>
      </c>
      <c s="26" t="s">
        <v>66</v>
      </c>
      <c s="32" t="s">
        <v>73</v>
      </c>
      <c s="33" t="s">
        <v>962</v>
      </c>
      <c s="34">
        <v>1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12.75">
      <c r="A18" s="38" t="s">
        <v>67</v>
      </c>
      <c r="E18" s="39" t="s">
        <v>1471</v>
      </c>
    </row>
    <row r="19" spans="1:5" ht="12.75">
      <c r="A19" t="s">
        <v>69</v>
      </c>
      <c r="E19" s="37" t="s">
        <v>74</v>
      </c>
    </row>
    <row r="20" spans="1:16" ht="12.75">
      <c r="A20" s="26" t="s">
        <v>60</v>
      </c>
      <c s="31" t="s">
        <v>32</v>
      </c>
      <c s="31" t="s">
        <v>1472</v>
      </c>
      <c s="26" t="s">
        <v>1473</v>
      </c>
      <c s="32" t="s">
        <v>1474</v>
      </c>
      <c s="33" t="s">
        <v>962</v>
      </c>
      <c s="34">
        <v>1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12.75">
      <c r="A22" s="38" t="s">
        <v>67</v>
      </c>
      <c r="E22" s="39" t="s">
        <v>1471</v>
      </c>
    </row>
    <row r="23" spans="1:5" ht="12.75">
      <c r="A23" t="s">
        <v>69</v>
      </c>
      <c r="E23" s="37" t="s">
        <v>74</v>
      </c>
    </row>
    <row r="24" spans="1:18" ht="12.75" customHeight="1">
      <c r="A24" s="6" t="s">
        <v>58</v>
      </c>
      <c s="6"/>
      <c s="41" t="s">
        <v>39</v>
      </c>
      <c s="6"/>
      <c s="29" t="s">
        <v>857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25.5">
      <c r="A25" s="26" t="s">
        <v>60</v>
      </c>
      <c s="31" t="s">
        <v>43</v>
      </c>
      <c s="31" t="s">
        <v>1475</v>
      </c>
      <c s="26" t="s">
        <v>66</v>
      </c>
      <c s="32" t="s">
        <v>1476</v>
      </c>
      <c s="33" t="s">
        <v>516</v>
      </c>
      <c s="34">
        <v>0.9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66</v>
      </c>
    </row>
    <row r="27" spans="1:5" ht="38.25">
      <c r="A27" s="38" t="s">
        <v>67</v>
      </c>
      <c r="E27" s="39" t="s">
        <v>1477</v>
      </c>
    </row>
    <row r="28" spans="1:5" ht="63.75">
      <c r="A28" t="s">
        <v>69</v>
      </c>
      <c r="E28" s="37" t="s">
        <v>1478</v>
      </c>
    </row>
    <row r="29" spans="1:16" ht="12.75">
      <c r="A29" s="26" t="s">
        <v>60</v>
      </c>
      <c s="31" t="s">
        <v>45</v>
      </c>
      <c s="31" t="s">
        <v>1479</v>
      </c>
      <c s="26" t="s">
        <v>66</v>
      </c>
      <c s="32" t="s">
        <v>1480</v>
      </c>
      <c s="33" t="s">
        <v>516</v>
      </c>
      <c s="34">
        <v>24.858</v>
      </c>
      <c s="35">
        <v>0</v>
      </c>
      <c s="35">
        <f>ROUND(ROUND(H29,2)*ROUND(G29,3),2)</f>
      </c>
      <c s="33" t="s">
        <v>64</v>
      </c>
      <c r="O29">
        <f>(I29*21)/100</f>
      </c>
      <c t="s">
        <v>33</v>
      </c>
    </row>
    <row r="30" spans="1:5" ht="12.75">
      <c r="A30" s="36" t="s">
        <v>65</v>
      </c>
      <c r="E30" s="37" t="s">
        <v>66</v>
      </c>
    </row>
    <row r="31" spans="1:5" ht="114.75">
      <c r="A31" s="38" t="s">
        <v>67</v>
      </c>
      <c r="E31" s="39" t="s">
        <v>1481</v>
      </c>
    </row>
    <row r="32" spans="1:5" ht="318.75">
      <c r="A32" t="s">
        <v>69</v>
      </c>
      <c r="E32" s="37" t="s">
        <v>1482</v>
      </c>
    </row>
    <row r="33" spans="1:16" ht="12.75">
      <c r="A33" s="26" t="s">
        <v>60</v>
      </c>
      <c s="31" t="s">
        <v>47</v>
      </c>
      <c s="31" t="s">
        <v>1483</v>
      </c>
      <c s="26" t="s">
        <v>66</v>
      </c>
      <c s="32" t="s">
        <v>1484</v>
      </c>
      <c s="33" t="s">
        <v>516</v>
      </c>
      <c s="34">
        <v>16.889</v>
      </c>
      <c s="35">
        <v>0</v>
      </c>
      <c s="35">
        <f>ROUND(ROUND(H33,2)*ROUND(G33,3),2)</f>
      </c>
      <c s="33" t="s">
        <v>64</v>
      </c>
      <c r="O33">
        <f>(I33*21)/100</f>
      </c>
      <c t="s">
        <v>33</v>
      </c>
    </row>
    <row r="34" spans="1:5" ht="12.75">
      <c r="A34" s="36" t="s">
        <v>65</v>
      </c>
      <c r="E34" s="37" t="s">
        <v>66</v>
      </c>
    </row>
    <row r="35" spans="1:5" ht="89.25">
      <c r="A35" s="38" t="s">
        <v>67</v>
      </c>
      <c r="E35" s="39" t="s">
        <v>1485</v>
      </c>
    </row>
    <row r="36" spans="1:5" ht="318.75">
      <c r="A36" t="s">
        <v>69</v>
      </c>
      <c r="E36" s="37" t="s">
        <v>1482</v>
      </c>
    </row>
    <row r="37" spans="1:16" ht="12.75">
      <c r="A37" s="26" t="s">
        <v>60</v>
      </c>
      <c s="31" t="s">
        <v>87</v>
      </c>
      <c s="31" t="s">
        <v>995</v>
      </c>
      <c s="26" t="s">
        <v>66</v>
      </c>
      <c s="32" t="s">
        <v>996</v>
      </c>
      <c s="33" t="s">
        <v>516</v>
      </c>
      <c s="34">
        <v>41.747</v>
      </c>
      <c s="35">
        <v>0</v>
      </c>
      <c s="35">
        <f>ROUND(ROUND(H37,2)*ROUND(G37,3),2)</f>
      </c>
      <c s="33" t="s">
        <v>64</v>
      </c>
      <c r="O37">
        <f>(I37*21)/100</f>
      </c>
      <c t="s">
        <v>33</v>
      </c>
    </row>
    <row r="38" spans="1:5" ht="12.75">
      <c r="A38" s="36" t="s">
        <v>65</v>
      </c>
      <c r="E38" s="37" t="s">
        <v>66</v>
      </c>
    </row>
    <row r="39" spans="1:5" ht="63.75">
      <c r="A39" s="38" t="s">
        <v>67</v>
      </c>
      <c r="E39" s="39" t="s">
        <v>1486</v>
      </c>
    </row>
    <row r="40" spans="1:5" ht="191.25">
      <c r="A40" t="s">
        <v>69</v>
      </c>
      <c r="E40" s="37" t="s">
        <v>998</v>
      </c>
    </row>
    <row r="41" spans="1:16" ht="12.75">
      <c r="A41" s="26" t="s">
        <v>60</v>
      </c>
      <c s="31" t="s">
        <v>91</v>
      </c>
      <c s="31" t="s">
        <v>523</v>
      </c>
      <c s="26" t="s">
        <v>66</v>
      </c>
      <c s="32" t="s">
        <v>524</v>
      </c>
      <c s="33" t="s">
        <v>516</v>
      </c>
      <c s="34">
        <v>18.645</v>
      </c>
      <c s="35">
        <v>0</v>
      </c>
      <c s="35">
        <f>ROUND(ROUND(H41,2)*ROUND(G41,3),2)</f>
      </c>
      <c s="33" t="s">
        <v>64</v>
      </c>
      <c r="O41">
        <f>(I41*21)/100</f>
      </c>
      <c t="s">
        <v>33</v>
      </c>
    </row>
    <row r="42" spans="1:5" ht="12.75">
      <c r="A42" s="36" t="s">
        <v>65</v>
      </c>
      <c r="E42" s="37" t="s">
        <v>66</v>
      </c>
    </row>
    <row r="43" spans="1:5" ht="216.75">
      <c r="A43" s="38" t="s">
        <v>67</v>
      </c>
      <c r="E43" s="39" t="s">
        <v>1487</v>
      </c>
    </row>
    <row r="44" spans="1:5" ht="229.5">
      <c r="A44" t="s">
        <v>69</v>
      </c>
      <c r="E44" s="37" t="s">
        <v>525</v>
      </c>
    </row>
    <row r="45" spans="1:16" ht="12.75">
      <c r="A45" s="26" t="s">
        <v>60</v>
      </c>
      <c s="31" t="s">
        <v>50</v>
      </c>
      <c s="31" t="s">
        <v>1098</v>
      </c>
      <c s="26" t="s">
        <v>66</v>
      </c>
      <c s="32" t="s">
        <v>1099</v>
      </c>
      <c s="33" t="s">
        <v>516</v>
      </c>
      <c s="34">
        <v>10.75</v>
      </c>
      <c s="35">
        <v>0</v>
      </c>
      <c s="35">
        <f>ROUND(ROUND(H45,2)*ROUND(G45,3),2)</f>
      </c>
      <c s="33" t="s">
        <v>64</v>
      </c>
      <c r="O45">
        <f>(I45*21)/100</f>
      </c>
      <c t="s">
        <v>33</v>
      </c>
    </row>
    <row r="46" spans="1:5" ht="12.75">
      <c r="A46" s="36" t="s">
        <v>65</v>
      </c>
      <c r="E46" s="37" t="s">
        <v>66</v>
      </c>
    </row>
    <row r="47" spans="1:5" ht="51">
      <c r="A47" s="38" t="s">
        <v>67</v>
      </c>
      <c r="E47" s="39" t="s">
        <v>1488</v>
      </c>
    </row>
    <row r="48" spans="1:5" ht="293.25">
      <c r="A48" t="s">
        <v>69</v>
      </c>
      <c r="E48" s="37" t="s">
        <v>1101</v>
      </c>
    </row>
    <row r="49" spans="1:16" ht="12.75">
      <c r="A49" s="26" t="s">
        <v>60</v>
      </c>
      <c s="31" t="s">
        <v>52</v>
      </c>
      <c s="31" t="s">
        <v>1004</v>
      </c>
      <c s="26" t="s">
        <v>66</v>
      </c>
      <c s="32" t="s">
        <v>1005</v>
      </c>
      <c s="33" t="s">
        <v>85</v>
      </c>
      <c s="34">
        <v>40.04</v>
      </c>
      <c s="35">
        <v>0</v>
      </c>
      <c s="35">
        <f>ROUND(ROUND(H49,2)*ROUND(G49,3),2)</f>
      </c>
      <c s="33" t="s">
        <v>64</v>
      </c>
      <c r="O49">
        <f>(I49*21)/100</f>
      </c>
      <c t="s">
        <v>33</v>
      </c>
    </row>
    <row r="50" spans="1:5" ht="12.75">
      <c r="A50" s="36" t="s">
        <v>65</v>
      </c>
      <c r="E50" s="37" t="s">
        <v>66</v>
      </c>
    </row>
    <row r="51" spans="1:5" ht="63.75">
      <c r="A51" s="38" t="s">
        <v>67</v>
      </c>
      <c r="E51" s="39" t="s">
        <v>1489</v>
      </c>
    </row>
    <row r="52" spans="1:5" ht="25.5">
      <c r="A52" t="s">
        <v>69</v>
      </c>
      <c r="E52" s="37" t="s">
        <v>529</v>
      </c>
    </row>
    <row r="53" spans="1:18" ht="12.75" customHeight="1">
      <c r="A53" s="6" t="s">
        <v>58</v>
      </c>
      <c s="6"/>
      <c s="41" t="s">
        <v>33</v>
      </c>
      <c s="6"/>
      <c s="29" t="s">
        <v>1007</v>
      </c>
      <c s="6"/>
      <c s="6"/>
      <c s="6"/>
      <c s="42">
        <f>0+Q53</f>
      </c>
      <c s="6"/>
      <c r="O53">
        <f>0+R53</f>
      </c>
      <c r="Q53">
        <f>0+I54+I58+I62+I66+I70+I74</f>
      </c>
      <c>
        <f>0+O54+O58+O62+O66+O70+O74</f>
      </c>
    </row>
    <row r="54" spans="1:16" ht="12.75">
      <c r="A54" s="26" t="s">
        <v>60</v>
      </c>
      <c s="31" t="s">
        <v>54</v>
      </c>
      <c s="31" t="s">
        <v>1423</v>
      </c>
      <c s="26" t="s">
        <v>66</v>
      </c>
      <c s="32" t="s">
        <v>1424</v>
      </c>
      <c s="33" t="s">
        <v>516</v>
      </c>
      <c s="34">
        <v>0.928</v>
      </c>
      <c s="35">
        <v>0</v>
      </c>
      <c s="35">
        <f>ROUND(ROUND(H54,2)*ROUND(G54,3),2)</f>
      </c>
      <c s="33" t="s">
        <v>64</v>
      </c>
      <c r="O54">
        <f>(I54*21)/100</f>
      </c>
      <c t="s">
        <v>33</v>
      </c>
    </row>
    <row r="55" spans="1:5" ht="12.75">
      <c r="A55" s="36" t="s">
        <v>65</v>
      </c>
      <c r="E55" s="37" t="s">
        <v>66</v>
      </c>
    </row>
    <row r="56" spans="1:5" ht="38.25">
      <c r="A56" s="38" t="s">
        <v>67</v>
      </c>
      <c r="E56" s="39" t="s">
        <v>1490</v>
      </c>
    </row>
    <row r="57" spans="1:5" ht="38.25">
      <c r="A57" t="s">
        <v>69</v>
      </c>
      <c r="E57" s="37" t="s">
        <v>537</v>
      </c>
    </row>
    <row r="58" spans="1:16" ht="12.75">
      <c r="A58" s="26" t="s">
        <v>60</v>
      </c>
      <c s="31" t="s">
        <v>104</v>
      </c>
      <c s="31" t="s">
        <v>1491</v>
      </c>
      <c s="26" t="s">
        <v>66</v>
      </c>
      <c s="32" t="s">
        <v>1492</v>
      </c>
      <c s="33" t="s">
        <v>516</v>
      </c>
      <c s="34">
        <v>0.149</v>
      </c>
      <c s="35">
        <v>0</v>
      </c>
      <c s="35">
        <f>ROUND(ROUND(H58,2)*ROUND(G58,3),2)</f>
      </c>
      <c s="33" t="s">
        <v>64</v>
      </c>
      <c r="O58">
        <f>(I58*21)/100</f>
      </c>
      <c t="s">
        <v>33</v>
      </c>
    </row>
    <row r="59" spans="1:5" ht="12.75">
      <c r="A59" s="36" t="s">
        <v>65</v>
      </c>
      <c r="E59" s="37" t="s">
        <v>66</v>
      </c>
    </row>
    <row r="60" spans="1:5" ht="38.25">
      <c r="A60" s="38" t="s">
        <v>67</v>
      </c>
      <c r="E60" s="39" t="s">
        <v>1493</v>
      </c>
    </row>
    <row r="61" spans="1:5" ht="229.5">
      <c r="A61" t="s">
        <v>69</v>
      </c>
      <c r="E61" s="37" t="s">
        <v>1494</v>
      </c>
    </row>
    <row r="62" spans="1:16" ht="12.75">
      <c r="A62" s="26" t="s">
        <v>60</v>
      </c>
      <c s="31" t="s">
        <v>108</v>
      </c>
      <c s="31" t="s">
        <v>1495</v>
      </c>
      <c s="26" t="s">
        <v>66</v>
      </c>
      <c s="32" t="s">
        <v>1496</v>
      </c>
      <c s="33" t="s">
        <v>516</v>
      </c>
      <c s="34">
        <v>0.704</v>
      </c>
      <c s="35">
        <v>0</v>
      </c>
      <c s="35">
        <f>ROUND(ROUND(H62,2)*ROUND(G62,3),2)</f>
      </c>
      <c s="33" t="s">
        <v>64</v>
      </c>
      <c r="O62">
        <f>(I62*21)/100</f>
      </c>
      <c t="s">
        <v>33</v>
      </c>
    </row>
    <row r="63" spans="1:5" ht="12.75">
      <c r="A63" s="36" t="s">
        <v>65</v>
      </c>
      <c r="E63" s="37" t="s">
        <v>66</v>
      </c>
    </row>
    <row r="64" spans="1:5" ht="38.25">
      <c r="A64" s="38" t="s">
        <v>67</v>
      </c>
      <c r="E64" s="39" t="s">
        <v>1497</v>
      </c>
    </row>
    <row r="65" spans="1:5" ht="369.75">
      <c r="A65" t="s">
        <v>69</v>
      </c>
      <c r="E65" s="37" t="s">
        <v>1332</v>
      </c>
    </row>
    <row r="66" spans="1:16" ht="12.75">
      <c r="A66" s="26" t="s">
        <v>60</v>
      </c>
      <c s="31" t="s">
        <v>113</v>
      </c>
      <c s="31" t="s">
        <v>1329</v>
      </c>
      <c s="26" t="s">
        <v>66</v>
      </c>
      <c s="32" t="s">
        <v>1330</v>
      </c>
      <c s="33" t="s">
        <v>516</v>
      </c>
      <c s="34">
        <v>0.594</v>
      </c>
      <c s="35">
        <v>0</v>
      </c>
      <c s="35">
        <f>ROUND(ROUND(H66,2)*ROUND(G66,3),2)</f>
      </c>
      <c s="33" t="s">
        <v>64</v>
      </c>
      <c r="O66">
        <f>(I66*21)/100</f>
      </c>
      <c t="s">
        <v>33</v>
      </c>
    </row>
    <row r="67" spans="1:5" ht="12.75">
      <c r="A67" s="36" t="s">
        <v>65</v>
      </c>
      <c r="E67" s="37" t="s">
        <v>66</v>
      </c>
    </row>
    <row r="68" spans="1:5" ht="51">
      <c r="A68" s="38" t="s">
        <v>67</v>
      </c>
      <c r="E68" s="39" t="s">
        <v>1498</v>
      </c>
    </row>
    <row r="69" spans="1:5" ht="369.75">
      <c r="A69" t="s">
        <v>69</v>
      </c>
      <c r="E69" s="37" t="s">
        <v>1332</v>
      </c>
    </row>
    <row r="70" spans="1:16" ht="12.75">
      <c r="A70" s="26" t="s">
        <v>60</v>
      </c>
      <c s="31" t="s">
        <v>116</v>
      </c>
      <c s="31" t="s">
        <v>1499</v>
      </c>
      <c s="26" t="s">
        <v>66</v>
      </c>
      <c s="32" t="s">
        <v>1500</v>
      </c>
      <c s="33" t="s">
        <v>822</v>
      </c>
      <c s="34">
        <v>0.577</v>
      </c>
      <c s="35">
        <v>0</v>
      </c>
      <c s="35">
        <f>ROUND(ROUND(H70,2)*ROUND(G70,3),2)</f>
      </c>
      <c s="33" t="s">
        <v>64</v>
      </c>
      <c r="O70">
        <f>(I70*21)/100</f>
      </c>
      <c t="s">
        <v>33</v>
      </c>
    </row>
    <row r="71" spans="1:5" ht="12.75">
      <c r="A71" s="36" t="s">
        <v>65</v>
      </c>
      <c r="E71" s="37" t="s">
        <v>66</v>
      </c>
    </row>
    <row r="72" spans="1:5" ht="38.25">
      <c r="A72" s="38" t="s">
        <v>67</v>
      </c>
      <c r="E72" s="39" t="s">
        <v>1501</v>
      </c>
    </row>
    <row r="73" spans="1:5" ht="267.75">
      <c r="A73" t="s">
        <v>69</v>
      </c>
      <c r="E73" s="37" t="s">
        <v>1336</v>
      </c>
    </row>
    <row r="74" spans="1:16" ht="25.5">
      <c r="A74" s="26" t="s">
        <v>60</v>
      </c>
      <c s="31" t="s">
        <v>120</v>
      </c>
      <c s="31" t="s">
        <v>1502</v>
      </c>
      <c s="26" t="s">
        <v>66</v>
      </c>
      <c s="32" t="s">
        <v>1503</v>
      </c>
      <c s="33" t="s">
        <v>516</v>
      </c>
      <c s="34">
        <v>4.128</v>
      </c>
      <c s="35">
        <v>0</v>
      </c>
      <c s="35">
        <f>ROUND(ROUND(H74,2)*ROUND(G74,3),2)</f>
      </c>
      <c s="33" t="s">
        <v>457</v>
      </c>
      <c r="O74">
        <f>(I74*21)/100</f>
      </c>
      <c t="s">
        <v>33</v>
      </c>
    </row>
    <row r="75" spans="1:5" ht="12.75">
      <c r="A75" s="36" t="s">
        <v>65</v>
      </c>
      <c r="E75" s="37" t="s">
        <v>66</v>
      </c>
    </row>
    <row r="76" spans="1:5" ht="38.25">
      <c r="A76" s="38" t="s">
        <v>67</v>
      </c>
      <c r="E76" s="39" t="s">
        <v>1504</v>
      </c>
    </row>
    <row r="77" spans="1:5" ht="267.75">
      <c r="A77" t="s">
        <v>69</v>
      </c>
      <c r="E77" s="37" t="s">
        <v>1336</v>
      </c>
    </row>
    <row r="78" spans="1:18" ht="12.75" customHeight="1">
      <c r="A78" s="6" t="s">
        <v>58</v>
      </c>
      <c s="6"/>
      <c s="41" t="s">
        <v>43</v>
      </c>
      <c s="6"/>
      <c s="29" t="s">
        <v>1016</v>
      </c>
      <c s="6"/>
      <c s="6"/>
      <c s="6"/>
      <c s="42">
        <f>0+Q78</f>
      </c>
      <c s="6"/>
      <c r="O78">
        <f>0+R78</f>
      </c>
      <c r="Q78">
        <f>0+I79+I83+I87</f>
      </c>
      <c>
        <f>0+O79+O83+O87</f>
      </c>
    </row>
    <row r="79" spans="1:16" ht="12.75">
      <c r="A79" s="26" t="s">
        <v>60</v>
      </c>
      <c s="31" t="s">
        <v>123</v>
      </c>
      <c s="31" t="s">
        <v>1349</v>
      </c>
      <c s="26" t="s">
        <v>66</v>
      </c>
      <c s="32" t="s">
        <v>1350</v>
      </c>
      <c s="33" t="s">
        <v>516</v>
      </c>
      <c s="34">
        <v>0.766</v>
      </c>
      <c s="35">
        <v>0</v>
      </c>
      <c s="35">
        <f>ROUND(ROUND(H79,2)*ROUND(G79,3),2)</f>
      </c>
      <c s="33" t="s">
        <v>64</v>
      </c>
      <c r="O79">
        <f>(I79*21)/100</f>
      </c>
      <c t="s">
        <v>33</v>
      </c>
    </row>
    <row r="80" spans="1:5" ht="12.75">
      <c r="A80" s="36" t="s">
        <v>65</v>
      </c>
      <c r="E80" s="37" t="s">
        <v>66</v>
      </c>
    </row>
    <row r="81" spans="1:5" ht="89.25">
      <c r="A81" s="38" t="s">
        <v>67</v>
      </c>
      <c r="E81" s="39" t="s">
        <v>1505</v>
      </c>
    </row>
    <row r="82" spans="1:5" ht="369.75">
      <c r="A82" t="s">
        <v>69</v>
      </c>
      <c r="E82" s="37" t="s">
        <v>1020</v>
      </c>
    </row>
    <row r="83" spans="1:16" ht="12.75">
      <c r="A83" s="26" t="s">
        <v>60</v>
      </c>
      <c s="31" t="s">
        <v>127</v>
      </c>
      <c s="31" t="s">
        <v>1506</v>
      </c>
      <c s="26" t="s">
        <v>66</v>
      </c>
      <c s="32" t="s">
        <v>1507</v>
      </c>
      <c s="33" t="s">
        <v>516</v>
      </c>
      <c s="34">
        <v>5.081</v>
      </c>
      <c s="35">
        <v>0</v>
      </c>
      <c s="35">
        <f>ROUND(ROUND(H83,2)*ROUND(G83,3),2)</f>
      </c>
      <c s="33" t="s">
        <v>64</v>
      </c>
      <c r="O83">
        <f>(I83*21)/100</f>
      </c>
      <c t="s">
        <v>33</v>
      </c>
    </row>
    <row r="84" spans="1:5" ht="12.75">
      <c r="A84" s="36" t="s">
        <v>65</v>
      </c>
      <c r="E84" s="37" t="s">
        <v>66</v>
      </c>
    </row>
    <row r="85" spans="1:5" ht="89.25">
      <c r="A85" s="38" t="s">
        <v>67</v>
      </c>
      <c r="E85" s="39" t="s">
        <v>1508</v>
      </c>
    </row>
    <row r="86" spans="1:5" ht="38.25">
      <c r="A86" t="s">
        <v>69</v>
      </c>
      <c r="E86" s="37" t="s">
        <v>537</v>
      </c>
    </row>
    <row r="87" spans="1:16" ht="12.75">
      <c r="A87" s="26" t="s">
        <v>60</v>
      </c>
      <c s="31" t="s">
        <v>131</v>
      </c>
      <c s="31" t="s">
        <v>535</v>
      </c>
      <c s="26" t="s">
        <v>66</v>
      </c>
      <c s="32" t="s">
        <v>536</v>
      </c>
      <c s="33" t="s">
        <v>516</v>
      </c>
      <c s="34">
        <v>2.15</v>
      </c>
      <c s="35">
        <v>0</v>
      </c>
      <c s="35">
        <f>ROUND(ROUND(H87,2)*ROUND(G87,3),2)</f>
      </c>
      <c s="33" t="s">
        <v>64</v>
      </c>
      <c r="O87">
        <f>(I87*21)/100</f>
      </c>
      <c t="s">
        <v>33</v>
      </c>
    </row>
    <row r="88" spans="1:5" ht="12.75">
      <c r="A88" s="36" t="s">
        <v>65</v>
      </c>
      <c r="E88" s="37" t="s">
        <v>66</v>
      </c>
    </row>
    <row r="89" spans="1:5" ht="51">
      <c r="A89" s="38" t="s">
        <v>67</v>
      </c>
      <c r="E89" s="39" t="s">
        <v>1509</v>
      </c>
    </row>
    <row r="90" spans="1:5" ht="38.25">
      <c r="A90" t="s">
        <v>69</v>
      </c>
      <c r="E90" s="37" t="s">
        <v>537</v>
      </c>
    </row>
    <row r="91" spans="1:18" ht="12.75" customHeight="1">
      <c r="A91" s="6" t="s">
        <v>58</v>
      </c>
      <c s="6"/>
      <c s="41" t="s">
        <v>87</v>
      </c>
      <c s="6"/>
      <c s="29" t="s">
        <v>1510</v>
      </c>
      <c s="6"/>
      <c s="6"/>
      <c s="6"/>
      <c s="42">
        <f>0+Q91</f>
      </c>
      <c s="6"/>
      <c r="O91">
        <f>0+R91</f>
      </c>
      <c r="Q91">
        <f>0+I92+I96+I100+I104+I108+I112+I116+I120+I124+I128+I132+I136</f>
      </c>
      <c>
        <f>0+O92+O96+O100+O104+O108+O112+O116+O120+O124+O128+O132+O136</f>
      </c>
    </row>
    <row r="92" spans="1:16" ht="12.75">
      <c r="A92" s="26" t="s">
        <v>60</v>
      </c>
      <c s="31" t="s">
        <v>135</v>
      </c>
      <c s="31" t="s">
        <v>1511</v>
      </c>
      <c s="26" t="s">
        <v>66</v>
      </c>
      <c s="32" t="s">
        <v>1512</v>
      </c>
      <c s="33" t="s">
        <v>85</v>
      </c>
      <c s="34">
        <v>6.224</v>
      </c>
      <c s="35">
        <v>0</v>
      </c>
      <c s="35">
        <f>ROUND(ROUND(H92,2)*ROUND(G92,3),2)</f>
      </c>
      <c s="33" t="s">
        <v>64</v>
      </c>
      <c r="O92">
        <f>(I92*21)/100</f>
      </c>
      <c t="s">
        <v>33</v>
      </c>
    </row>
    <row r="93" spans="1:5" ht="12.75">
      <c r="A93" s="36" t="s">
        <v>65</v>
      </c>
      <c r="E93" s="37" t="s">
        <v>66</v>
      </c>
    </row>
    <row r="94" spans="1:5" ht="38.25">
      <c r="A94" s="38" t="s">
        <v>67</v>
      </c>
      <c r="E94" s="39" t="s">
        <v>1513</v>
      </c>
    </row>
    <row r="95" spans="1:5" ht="191.25">
      <c r="A95" t="s">
        <v>69</v>
      </c>
      <c r="E95" s="37" t="s">
        <v>1514</v>
      </c>
    </row>
    <row r="96" spans="1:16" ht="12.75">
      <c r="A96" s="26" t="s">
        <v>60</v>
      </c>
      <c s="31" t="s">
        <v>139</v>
      </c>
      <c s="31" t="s">
        <v>1515</v>
      </c>
      <c s="26" t="s">
        <v>66</v>
      </c>
      <c s="32" t="s">
        <v>1516</v>
      </c>
      <c s="33" t="s">
        <v>85</v>
      </c>
      <c s="34">
        <v>13.41</v>
      </c>
      <c s="35">
        <v>0</v>
      </c>
      <c s="35">
        <f>ROUND(ROUND(H96,2)*ROUND(G96,3),2)</f>
      </c>
      <c s="33" t="s">
        <v>64</v>
      </c>
      <c r="O96">
        <f>(I96*21)/100</f>
      </c>
      <c t="s">
        <v>33</v>
      </c>
    </row>
    <row r="97" spans="1:5" ht="12.75">
      <c r="A97" s="36" t="s">
        <v>65</v>
      </c>
      <c r="E97" s="37" t="s">
        <v>66</v>
      </c>
    </row>
    <row r="98" spans="1:5" ht="38.25">
      <c r="A98" s="38" t="s">
        <v>67</v>
      </c>
      <c r="E98" s="39" t="s">
        <v>1517</v>
      </c>
    </row>
    <row r="99" spans="1:5" ht="191.25">
      <c r="A99" t="s">
        <v>69</v>
      </c>
      <c r="E99" s="37" t="s">
        <v>1514</v>
      </c>
    </row>
    <row r="100" spans="1:16" ht="12.75">
      <c r="A100" s="26" t="s">
        <v>60</v>
      </c>
      <c s="31" t="s">
        <v>143</v>
      </c>
      <c s="31" t="s">
        <v>1518</v>
      </c>
      <c s="26" t="s">
        <v>66</v>
      </c>
      <c s="32" t="s">
        <v>1519</v>
      </c>
      <c s="33" t="s">
        <v>596</v>
      </c>
      <c s="34">
        <v>17.56</v>
      </c>
      <c s="35">
        <v>0</v>
      </c>
      <c s="35">
        <f>ROUND(ROUND(H100,2)*ROUND(G100,3),2)</f>
      </c>
      <c s="33" t="s">
        <v>64</v>
      </c>
      <c r="O100">
        <f>(I100*21)/100</f>
      </c>
      <c t="s">
        <v>33</v>
      </c>
    </row>
    <row r="101" spans="1:5" ht="12.75">
      <c r="A101" s="36" t="s">
        <v>65</v>
      </c>
      <c r="E101" s="37" t="s">
        <v>66</v>
      </c>
    </row>
    <row r="102" spans="1:5" ht="38.25">
      <c r="A102" s="38" t="s">
        <v>67</v>
      </c>
      <c r="E102" s="39" t="s">
        <v>1520</v>
      </c>
    </row>
    <row r="103" spans="1:5" ht="102">
      <c r="A103" t="s">
        <v>69</v>
      </c>
      <c r="E103" s="37" t="s">
        <v>1521</v>
      </c>
    </row>
    <row r="104" spans="1:16" ht="12.75">
      <c r="A104" s="26" t="s">
        <v>60</v>
      </c>
      <c s="31" t="s">
        <v>147</v>
      </c>
      <c s="31" t="s">
        <v>140</v>
      </c>
      <c s="26" t="s">
        <v>66</v>
      </c>
      <c s="32" t="s">
        <v>141</v>
      </c>
      <c s="33" t="s">
        <v>594</v>
      </c>
      <c s="34">
        <v>1</v>
      </c>
      <c s="35">
        <v>0</v>
      </c>
      <c s="35">
        <f>ROUND(ROUND(H104,2)*ROUND(G104,3),2)</f>
      </c>
      <c s="33" t="s">
        <v>64</v>
      </c>
      <c r="O104">
        <f>(I104*21)/100</f>
      </c>
      <c t="s">
        <v>33</v>
      </c>
    </row>
    <row r="105" spans="1:5" ht="12.75">
      <c r="A105" s="36" t="s">
        <v>65</v>
      </c>
      <c r="E105" s="37" t="s">
        <v>66</v>
      </c>
    </row>
    <row r="106" spans="1:5" ht="12.75">
      <c r="A106" s="38" t="s">
        <v>67</v>
      </c>
      <c r="E106" s="39" t="s">
        <v>1471</v>
      </c>
    </row>
    <row r="107" spans="1:5" ht="76.5">
      <c r="A107" t="s">
        <v>69</v>
      </c>
      <c r="E107" s="37" t="s">
        <v>142</v>
      </c>
    </row>
    <row r="108" spans="1:16" ht="12.75">
      <c r="A108" s="26" t="s">
        <v>60</v>
      </c>
      <c s="31" t="s">
        <v>150</v>
      </c>
      <c s="31" t="s">
        <v>148</v>
      </c>
      <c s="26" t="s">
        <v>66</v>
      </c>
      <c s="32" t="s">
        <v>149</v>
      </c>
      <c s="33" t="s">
        <v>594</v>
      </c>
      <c s="34">
        <v>1</v>
      </c>
      <c s="35">
        <v>0</v>
      </c>
      <c s="35">
        <f>ROUND(ROUND(H108,2)*ROUND(G108,3),2)</f>
      </c>
      <c s="33" t="s">
        <v>64</v>
      </c>
      <c r="O108">
        <f>(I108*21)/100</f>
      </c>
      <c t="s">
        <v>33</v>
      </c>
    </row>
    <row r="109" spans="1:5" ht="12.75">
      <c r="A109" s="36" t="s">
        <v>65</v>
      </c>
      <c r="E109" s="37" t="s">
        <v>66</v>
      </c>
    </row>
    <row r="110" spans="1:5" ht="12.75">
      <c r="A110" s="38" t="s">
        <v>67</v>
      </c>
      <c r="E110" s="39" t="s">
        <v>1471</v>
      </c>
    </row>
    <row r="111" spans="1:5" ht="76.5">
      <c r="A111" t="s">
        <v>69</v>
      </c>
      <c r="E111" s="37" t="s">
        <v>146</v>
      </c>
    </row>
    <row r="112" spans="1:16" ht="12.75">
      <c r="A112" s="26" t="s">
        <v>60</v>
      </c>
      <c s="31" t="s">
        <v>153</v>
      </c>
      <c s="31" t="s">
        <v>1522</v>
      </c>
      <c s="26" t="s">
        <v>66</v>
      </c>
      <c s="32" t="s">
        <v>1523</v>
      </c>
      <c s="33" t="s">
        <v>594</v>
      </c>
      <c s="34">
        <v>1</v>
      </c>
      <c s="35">
        <v>0</v>
      </c>
      <c s="35">
        <f>ROUND(ROUND(H112,2)*ROUND(G112,3),2)</f>
      </c>
      <c s="33" t="s">
        <v>64</v>
      </c>
      <c r="O112">
        <f>(I112*21)/100</f>
      </c>
      <c t="s">
        <v>33</v>
      </c>
    </row>
    <row r="113" spans="1:5" ht="12.75">
      <c r="A113" s="36" t="s">
        <v>65</v>
      </c>
      <c r="E113" s="37" t="s">
        <v>66</v>
      </c>
    </row>
    <row r="114" spans="1:5" ht="38.25">
      <c r="A114" s="38" t="s">
        <v>67</v>
      </c>
      <c r="E114" s="39" t="s">
        <v>1524</v>
      </c>
    </row>
    <row r="115" spans="1:5" ht="153">
      <c r="A115" t="s">
        <v>69</v>
      </c>
      <c r="E115" s="37" t="s">
        <v>1525</v>
      </c>
    </row>
    <row r="116" spans="1:16" ht="25.5">
      <c r="A116" s="26" t="s">
        <v>60</v>
      </c>
      <c s="31" t="s">
        <v>158</v>
      </c>
      <c s="31" t="s">
        <v>1526</v>
      </c>
      <c s="26" t="s">
        <v>66</v>
      </c>
      <c s="32" t="s">
        <v>1527</v>
      </c>
      <c s="33" t="s">
        <v>962</v>
      </c>
      <c s="34">
        <v>1</v>
      </c>
      <c s="35">
        <v>0</v>
      </c>
      <c s="35">
        <f>ROUND(ROUND(H116,2)*ROUND(G116,3),2)</f>
      </c>
      <c s="33" t="s">
        <v>457</v>
      </c>
      <c r="O116">
        <f>(I116*21)/100</f>
      </c>
      <c t="s">
        <v>33</v>
      </c>
    </row>
    <row r="117" spans="1:5" ht="12.75">
      <c r="A117" s="36" t="s">
        <v>65</v>
      </c>
      <c r="E117" s="37" t="s">
        <v>66</v>
      </c>
    </row>
    <row r="118" spans="1:5" ht="12.75">
      <c r="A118" s="38" t="s">
        <v>67</v>
      </c>
      <c r="E118" s="39" t="s">
        <v>1471</v>
      </c>
    </row>
    <row r="119" spans="1:5" ht="63.75">
      <c r="A119" t="s">
        <v>69</v>
      </c>
      <c r="E119" s="37" t="s">
        <v>1528</v>
      </c>
    </row>
    <row r="120" spans="1:16" ht="25.5">
      <c r="A120" s="26" t="s">
        <v>60</v>
      </c>
      <c s="31" t="s">
        <v>162</v>
      </c>
      <c s="31" t="s">
        <v>1529</v>
      </c>
      <c s="26" t="s">
        <v>66</v>
      </c>
      <c s="32" t="s">
        <v>1530</v>
      </c>
      <c s="33" t="s">
        <v>85</v>
      </c>
      <c s="34">
        <v>13.41</v>
      </c>
      <c s="35">
        <v>0</v>
      </c>
      <c s="35">
        <f>ROUND(ROUND(H120,2)*ROUND(G120,3),2)</f>
      </c>
      <c s="33" t="s">
        <v>457</v>
      </c>
      <c r="O120">
        <f>(I120*21)/100</f>
      </c>
      <c t="s">
        <v>33</v>
      </c>
    </row>
    <row r="121" spans="1:5" ht="12.75">
      <c r="A121" s="36" t="s">
        <v>65</v>
      </c>
      <c r="E121" s="37" t="s">
        <v>66</v>
      </c>
    </row>
    <row r="122" spans="1:5" ht="38.25">
      <c r="A122" s="38" t="s">
        <v>67</v>
      </c>
      <c r="E122" s="39" t="s">
        <v>1517</v>
      </c>
    </row>
    <row r="123" spans="1:5" ht="89.25">
      <c r="A123" t="s">
        <v>69</v>
      </c>
      <c r="E123" s="37" t="s">
        <v>1531</v>
      </c>
    </row>
    <row r="124" spans="1:16" ht="12.75">
      <c r="A124" s="26" t="s">
        <v>60</v>
      </c>
      <c s="31" t="s">
        <v>165</v>
      </c>
      <c s="31" t="s">
        <v>1532</v>
      </c>
      <c s="26" t="s">
        <v>66</v>
      </c>
      <c s="32" t="s">
        <v>1533</v>
      </c>
      <c s="33" t="s">
        <v>962</v>
      </c>
      <c s="34">
        <v>1</v>
      </c>
      <c s="35">
        <v>0</v>
      </c>
      <c s="35">
        <f>ROUND(ROUND(H124,2)*ROUND(G124,3),2)</f>
      </c>
      <c s="33" t="s">
        <v>457</v>
      </c>
      <c r="O124">
        <f>(I124*21)/100</f>
      </c>
      <c t="s">
        <v>33</v>
      </c>
    </row>
    <row r="125" spans="1:5" ht="12.75">
      <c r="A125" s="36" t="s">
        <v>65</v>
      </c>
      <c r="E125" s="37" t="s">
        <v>66</v>
      </c>
    </row>
    <row r="126" spans="1:5" ht="12.75">
      <c r="A126" s="38" t="s">
        <v>67</v>
      </c>
      <c r="E126" s="39" t="s">
        <v>1471</v>
      </c>
    </row>
    <row r="127" spans="1:5" ht="51">
      <c r="A127" t="s">
        <v>69</v>
      </c>
      <c r="E127" s="37" t="s">
        <v>1534</v>
      </c>
    </row>
    <row r="128" spans="1:16" ht="38.25">
      <c r="A128" s="26" t="s">
        <v>60</v>
      </c>
      <c s="31" t="s">
        <v>169</v>
      </c>
      <c s="31" t="s">
        <v>1535</v>
      </c>
      <c s="26" t="s">
        <v>66</v>
      </c>
      <c s="32" t="s">
        <v>1536</v>
      </c>
      <c s="33" t="s">
        <v>594</v>
      </c>
      <c s="34">
        <v>1</v>
      </c>
      <c s="35">
        <v>0</v>
      </c>
      <c s="35">
        <f>ROUND(ROUND(H128,2)*ROUND(G128,3),2)</f>
      </c>
      <c s="33" t="s">
        <v>457</v>
      </c>
      <c r="O128">
        <f>(I128*21)/100</f>
      </c>
      <c t="s">
        <v>33</v>
      </c>
    </row>
    <row r="129" spans="1:5" ht="12.75">
      <c r="A129" s="36" t="s">
        <v>65</v>
      </c>
      <c r="E129" s="37" t="s">
        <v>66</v>
      </c>
    </row>
    <row r="130" spans="1:5" ht="38.25">
      <c r="A130" s="38" t="s">
        <v>67</v>
      </c>
      <c r="E130" s="39" t="s">
        <v>1524</v>
      </c>
    </row>
    <row r="131" spans="1:5" ht="114.75">
      <c r="A131" t="s">
        <v>69</v>
      </c>
      <c r="E131" s="37" t="s">
        <v>1537</v>
      </c>
    </row>
    <row r="132" spans="1:16" ht="12.75">
      <c r="A132" s="26" t="s">
        <v>60</v>
      </c>
      <c s="31" t="s">
        <v>173</v>
      </c>
      <c s="31" t="s">
        <v>1538</v>
      </c>
      <c s="26" t="s">
        <v>66</v>
      </c>
      <c s="32" t="s">
        <v>1539</v>
      </c>
      <c s="33" t="s">
        <v>594</v>
      </c>
      <c s="34">
        <v>1</v>
      </c>
      <c s="35">
        <v>0</v>
      </c>
      <c s="35">
        <f>ROUND(ROUND(H132,2)*ROUND(G132,3),2)</f>
      </c>
      <c s="33" t="s">
        <v>457</v>
      </c>
      <c r="O132">
        <f>(I132*21)/100</f>
      </c>
      <c t="s">
        <v>33</v>
      </c>
    </row>
    <row r="133" spans="1:5" ht="12.75">
      <c r="A133" s="36" t="s">
        <v>65</v>
      </c>
      <c r="E133" s="37" t="s">
        <v>66</v>
      </c>
    </row>
    <row r="134" spans="1:5" ht="38.25">
      <c r="A134" s="38" t="s">
        <v>67</v>
      </c>
      <c r="E134" s="39" t="s">
        <v>1524</v>
      </c>
    </row>
    <row r="135" spans="1:5" ht="165.75">
      <c r="A135" t="s">
        <v>69</v>
      </c>
      <c r="E135" s="37" t="s">
        <v>1540</v>
      </c>
    </row>
    <row r="136" spans="1:16" ht="25.5">
      <c r="A136" s="26" t="s">
        <v>60</v>
      </c>
      <c s="31" t="s">
        <v>177</v>
      </c>
      <c s="31" t="s">
        <v>1541</v>
      </c>
      <c s="26" t="s">
        <v>66</v>
      </c>
      <c s="32" t="s">
        <v>1542</v>
      </c>
      <c s="33" t="s">
        <v>85</v>
      </c>
      <c s="34">
        <v>4.113</v>
      </c>
      <c s="35">
        <v>0</v>
      </c>
      <c s="35">
        <f>ROUND(ROUND(H136,2)*ROUND(G136,3),2)</f>
      </c>
      <c s="33" t="s">
        <v>457</v>
      </c>
      <c r="O136">
        <f>(I136*21)/100</f>
      </c>
      <c t="s">
        <v>33</v>
      </c>
    </row>
    <row r="137" spans="1:5" ht="12.75">
      <c r="A137" s="36" t="s">
        <v>65</v>
      </c>
      <c r="E137" s="37" t="s">
        <v>66</v>
      </c>
    </row>
    <row r="138" spans="1:5" ht="38.25">
      <c r="A138" s="38" t="s">
        <v>67</v>
      </c>
      <c r="E138" s="39" t="s">
        <v>1543</v>
      </c>
    </row>
    <row r="139" spans="1:5" ht="89.25">
      <c r="A139" t="s">
        <v>69</v>
      </c>
      <c r="E139" s="37" t="s">
        <v>1544</v>
      </c>
    </row>
    <row r="140" spans="1:18" ht="12.75" customHeight="1">
      <c r="A140" s="6" t="s">
        <v>58</v>
      </c>
      <c s="6"/>
      <c s="41" t="s">
        <v>91</v>
      </c>
      <c s="6"/>
      <c s="29" t="s">
        <v>1290</v>
      </c>
      <c s="6"/>
      <c s="6"/>
      <c s="6"/>
      <c s="42">
        <f>0+Q140</f>
      </c>
      <c s="6"/>
      <c r="O140">
        <f>0+R140</f>
      </c>
      <c r="Q140">
        <f>0+I141+I145+I149</f>
      </c>
      <c>
        <f>0+O141+O145+O149</f>
      </c>
    </row>
    <row r="141" spans="1:16" ht="12.75">
      <c r="A141" s="26" t="s">
        <v>60</v>
      </c>
      <c s="31" t="s">
        <v>180</v>
      </c>
      <c s="31" t="s">
        <v>1545</v>
      </c>
      <c s="26" t="s">
        <v>66</v>
      </c>
      <c s="32" t="s">
        <v>1546</v>
      </c>
      <c s="33" t="s">
        <v>596</v>
      </c>
      <c s="34">
        <v>43</v>
      </c>
      <c s="35">
        <v>0</v>
      </c>
      <c s="35">
        <f>ROUND(ROUND(H141,2)*ROUND(G141,3),2)</f>
      </c>
      <c s="33" t="s">
        <v>64</v>
      </c>
      <c r="O141">
        <f>(I141*21)/100</f>
      </c>
      <c t="s">
        <v>33</v>
      </c>
    </row>
    <row r="142" spans="1:5" ht="12.75">
      <c r="A142" s="36" t="s">
        <v>65</v>
      </c>
      <c r="E142" s="37" t="s">
        <v>66</v>
      </c>
    </row>
    <row r="143" spans="1:5" ht="51">
      <c r="A143" s="38" t="s">
        <v>67</v>
      </c>
      <c r="E143" s="39" t="s">
        <v>1547</v>
      </c>
    </row>
    <row r="144" spans="1:5" ht="255">
      <c r="A144" t="s">
        <v>69</v>
      </c>
      <c r="E144" s="37" t="s">
        <v>1177</v>
      </c>
    </row>
    <row r="145" spans="1:16" ht="12.75">
      <c r="A145" s="26" t="s">
        <v>60</v>
      </c>
      <c s="31" t="s">
        <v>184</v>
      </c>
      <c s="31" t="s">
        <v>1032</v>
      </c>
      <c s="26" t="s">
        <v>66</v>
      </c>
      <c s="32" t="s">
        <v>1033</v>
      </c>
      <c s="33" t="s">
        <v>596</v>
      </c>
      <c s="34">
        <v>10.4</v>
      </c>
      <c s="35">
        <v>0</v>
      </c>
      <c s="35">
        <f>ROUND(ROUND(H145,2)*ROUND(G145,3),2)</f>
      </c>
      <c s="33" t="s">
        <v>64</v>
      </c>
      <c r="O145">
        <f>(I145*21)/100</f>
      </c>
      <c t="s">
        <v>33</v>
      </c>
    </row>
    <row r="146" spans="1:5" ht="12.75">
      <c r="A146" s="36" t="s">
        <v>65</v>
      </c>
      <c r="E146" s="37" t="s">
        <v>66</v>
      </c>
    </row>
    <row r="147" spans="1:5" ht="38.25">
      <c r="A147" s="38" t="s">
        <v>67</v>
      </c>
      <c r="E147" s="39" t="s">
        <v>1548</v>
      </c>
    </row>
    <row r="148" spans="1:5" ht="242.25">
      <c r="A148" t="s">
        <v>69</v>
      </c>
      <c r="E148" s="37" t="s">
        <v>1035</v>
      </c>
    </row>
    <row r="149" spans="1:16" ht="12.75">
      <c r="A149" s="26" t="s">
        <v>60</v>
      </c>
      <c s="31" t="s">
        <v>188</v>
      </c>
      <c s="31" t="s">
        <v>1549</v>
      </c>
      <c s="26" t="s">
        <v>66</v>
      </c>
      <c s="32" t="s">
        <v>1550</v>
      </c>
      <c s="33" t="s">
        <v>596</v>
      </c>
      <c s="34">
        <v>43</v>
      </c>
      <c s="35">
        <v>0</v>
      </c>
      <c s="35">
        <f>ROUND(ROUND(H149,2)*ROUND(G149,3),2)</f>
      </c>
      <c s="33" t="s">
        <v>64</v>
      </c>
      <c r="O149">
        <f>(I149*21)/100</f>
      </c>
      <c t="s">
        <v>33</v>
      </c>
    </row>
    <row r="150" spans="1:5" ht="12.75">
      <c r="A150" s="36" t="s">
        <v>65</v>
      </c>
      <c r="E150" s="37" t="s">
        <v>66</v>
      </c>
    </row>
    <row r="151" spans="1:5" ht="38.25">
      <c r="A151" s="38" t="s">
        <v>67</v>
      </c>
      <c r="E151" s="39" t="s">
        <v>1551</v>
      </c>
    </row>
    <row r="152" spans="1:5" ht="51">
      <c r="A152" t="s">
        <v>69</v>
      </c>
      <c r="E152" s="37" t="s">
        <v>1447</v>
      </c>
    </row>
    <row r="153" spans="1:18" ht="12.75" customHeight="1">
      <c r="A153" s="6" t="s">
        <v>58</v>
      </c>
      <c s="6"/>
      <c s="41" t="s">
        <v>817</v>
      </c>
      <c s="6"/>
      <c s="29" t="s">
        <v>818</v>
      </c>
      <c s="6"/>
      <c s="6"/>
      <c s="6"/>
      <c s="42">
        <f>0+Q153</f>
      </c>
      <c s="6"/>
      <c r="O153">
        <f>0+R153</f>
      </c>
      <c r="Q153">
        <f>0+I154+I158+I162+I166+I170+I174+I178+I182</f>
      </c>
      <c>
        <f>0+O154+O158+O162+O166+O170+O174+O178+O182</f>
      </c>
    </row>
    <row r="154" spans="1:16" ht="38.25">
      <c r="A154" s="26" t="s">
        <v>60</v>
      </c>
      <c s="31" t="s">
        <v>192</v>
      </c>
      <c s="31" t="s">
        <v>933</v>
      </c>
      <c s="26" t="s">
        <v>419</v>
      </c>
      <c s="32" t="s">
        <v>1552</v>
      </c>
      <c s="33" t="s">
        <v>822</v>
      </c>
      <c s="34">
        <v>43.893</v>
      </c>
      <c s="35">
        <v>0</v>
      </c>
      <c s="35">
        <f>ROUND(ROUND(H154,2)*ROUND(G154,3),2)</f>
      </c>
      <c s="33" t="s">
        <v>457</v>
      </c>
      <c r="O154">
        <f>(I154*21)/100</f>
      </c>
      <c t="s">
        <v>33</v>
      </c>
    </row>
    <row r="155" spans="1:5" ht="12.75">
      <c r="A155" s="36" t="s">
        <v>65</v>
      </c>
      <c r="E155" s="37" t="s">
        <v>823</v>
      </c>
    </row>
    <row r="156" spans="1:5" ht="89.25">
      <c r="A156" s="38" t="s">
        <v>67</v>
      </c>
      <c r="E156" s="39" t="s">
        <v>1553</v>
      </c>
    </row>
    <row r="157" spans="1:5" ht="114.75">
      <c r="A157" t="s">
        <v>69</v>
      </c>
      <c r="E157" s="37" t="s">
        <v>838</v>
      </c>
    </row>
    <row r="158" spans="1:16" ht="38.25">
      <c r="A158" s="26" t="s">
        <v>60</v>
      </c>
      <c s="31" t="s">
        <v>196</v>
      </c>
      <c s="31" t="s">
        <v>826</v>
      </c>
      <c s="26" t="s">
        <v>419</v>
      </c>
      <c s="32" t="s">
        <v>1554</v>
      </c>
      <c s="33" t="s">
        <v>822</v>
      </c>
      <c s="34">
        <v>10.63</v>
      </c>
      <c s="35">
        <v>0</v>
      </c>
      <c s="35">
        <f>ROUND(ROUND(H158,2)*ROUND(G158,3),2)</f>
      </c>
      <c s="33" t="s">
        <v>457</v>
      </c>
      <c r="O158">
        <f>(I158*21)/100</f>
      </c>
      <c t="s">
        <v>33</v>
      </c>
    </row>
    <row r="159" spans="1:5" ht="12.75">
      <c r="A159" s="36" t="s">
        <v>65</v>
      </c>
      <c r="E159" s="37" t="s">
        <v>823</v>
      </c>
    </row>
    <row r="160" spans="1:5" ht="63.75">
      <c r="A160" s="38" t="s">
        <v>67</v>
      </c>
      <c r="E160" s="39" t="s">
        <v>1555</v>
      </c>
    </row>
    <row r="161" spans="1:5" ht="114.75">
      <c r="A161" t="s">
        <v>69</v>
      </c>
      <c r="E161" s="37" t="s">
        <v>838</v>
      </c>
    </row>
    <row r="162" spans="1:16" ht="38.25">
      <c r="A162" s="26" t="s">
        <v>60</v>
      </c>
      <c s="31" t="s">
        <v>200</v>
      </c>
      <c s="31" t="s">
        <v>1556</v>
      </c>
      <c s="26" t="s">
        <v>419</v>
      </c>
      <c s="32" t="s">
        <v>1557</v>
      </c>
      <c s="33" t="s">
        <v>822</v>
      </c>
      <c s="34">
        <v>0.569</v>
      </c>
      <c s="35">
        <v>0</v>
      </c>
      <c s="35">
        <f>ROUND(ROUND(H162,2)*ROUND(G162,3),2)</f>
      </c>
      <c s="33" t="s">
        <v>457</v>
      </c>
      <c r="O162">
        <f>(I162*21)/100</f>
      </c>
      <c t="s">
        <v>33</v>
      </c>
    </row>
    <row r="163" spans="1:5" ht="12.75">
      <c r="A163" s="36" t="s">
        <v>65</v>
      </c>
      <c r="E163" s="37" t="s">
        <v>823</v>
      </c>
    </row>
    <row r="164" spans="1:5" ht="25.5">
      <c r="A164" s="38" t="s">
        <v>67</v>
      </c>
      <c r="E164" s="39" t="s">
        <v>1558</v>
      </c>
    </row>
    <row r="165" spans="1:5" ht="114.75">
      <c r="A165" t="s">
        <v>69</v>
      </c>
      <c r="E165" s="37" t="s">
        <v>838</v>
      </c>
    </row>
    <row r="166" spans="1:16" ht="38.25">
      <c r="A166" s="26" t="s">
        <v>60</v>
      </c>
      <c s="31" t="s">
        <v>204</v>
      </c>
      <c s="31" t="s">
        <v>833</v>
      </c>
      <c s="26" t="s">
        <v>419</v>
      </c>
      <c s="32" t="s">
        <v>834</v>
      </c>
      <c s="33" t="s">
        <v>822</v>
      </c>
      <c s="34">
        <v>0.3</v>
      </c>
      <c s="35">
        <v>0</v>
      </c>
      <c s="35">
        <f>ROUND(ROUND(H166,2)*ROUND(G166,3),2)</f>
      </c>
      <c s="33" t="s">
        <v>457</v>
      </c>
      <c r="O166">
        <f>(I166*21)/100</f>
      </c>
      <c t="s">
        <v>33</v>
      </c>
    </row>
    <row r="167" spans="1:5" ht="25.5">
      <c r="A167" s="36" t="s">
        <v>65</v>
      </c>
      <c r="E167" s="37" t="s">
        <v>1559</v>
      </c>
    </row>
    <row r="168" spans="1:5" ht="12.75">
      <c r="A168" s="38" t="s">
        <v>67</v>
      </c>
      <c r="E168" s="39" t="s">
        <v>1560</v>
      </c>
    </row>
    <row r="169" spans="1:5" ht="114.75">
      <c r="A169" t="s">
        <v>69</v>
      </c>
      <c r="E169" s="37" t="s">
        <v>838</v>
      </c>
    </row>
    <row r="170" spans="1:16" ht="25.5">
      <c r="A170" s="26" t="s">
        <v>60</v>
      </c>
      <c s="31" t="s">
        <v>208</v>
      </c>
      <c s="31" t="s">
        <v>1386</v>
      </c>
      <c s="26" t="s">
        <v>419</v>
      </c>
      <c s="32" t="s">
        <v>1387</v>
      </c>
      <c s="33" t="s">
        <v>822</v>
      </c>
      <c s="34">
        <v>0.225</v>
      </c>
      <c s="35">
        <v>0</v>
      </c>
      <c s="35">
        <f>ROUND(ROUND(H170,2)*ROUND(G170,3),2)</f>
      </c>
      <c s="33" t="s">
        <v>457</v>
      </c>
      <c r="O170">
        <f>(I170*21)/100</f>
      </c>
      <c t="s">
        <v>33</v>
      </c>
    </row>
    <row r="171" spans="1:5" ht="12.75">
      <c r="A171" s="36" t="s">
        <v>65</v>
      </c>
      <c r="E171" s="37" t="s">
        <v>823</v>
      </c>
    </row>
    <row r="172" spans="1:5" ht="76.5">
      <c r="A172" s="38" t="s">
        <v>67</v>
      </c>
      <c r="E172" s="39" t="s">
        <v>1561</v>
      </c>
    </row>
    <row r="173" spans="1:5" ht="114.75">
      <c r="A173" t="s">
        <v>69</v>
      </c>
      <c r="E173" s="37" t="s">
        <v>838</v>
      </c>
    </row>
    <row r="174" spans="1:16" ht="25.5">
      <c r="A174" s="26" t="s">
        <v>60</v>
      </c>
      <c s="31" t="s">
        <v>212</v>
      </c>
      <c s="31" t="s">
        <v>840</v>
      </c>
      <c s="26" t="s">
        <v>419</v>
      </c>
      <c s="32" t="s">
        <v>841</v>
      </c>
      <c s="33" t="s">
        <v>822</v>
      </c>
      <c s="34">
        <v>0.137</v>
      </c>
      <c s="35">
        <v>0</v>
      </c>
      <c s="35">
        <f>ROUND(ROUND(H174,2)*ROUND(G174,3),2)</f>
      </c>
      <c s="33" t="s">
        <v>457</v>
      </c>
      <c r="O174">
        <f>(I174*21)/100</f>
      </c>
      <c t="s">
        <v>33</v>
      </c>
    </row>
    <row r="175" spans="1:5" ht="25.5">
      <c r="A175" s="36" t="s">
        <v>65</v>
      </c>
      <c r="E175" s="37" t="s">
        <v>1562</v>
      </c>
    </row>
    <row r="176" spans="1:5" ht="114.75">
      <c r="A176" s="38" t="s">
        <v>67</v>
      </c>
      <c r="E176" s="39" t="s">
        <v>1563</v>
      </c>
    </row>
    <row r="177" spans="1:5" ht="114.75">
      <c r="A177" t="s">
        <v>69</v>
      </c>
      <c r="E177" s="37" t="s">
        <v>838</v>
      </c>
    </row>
    <row r="178" spans="1:16" ht="25.5">
      <c r="A178" s="26" t="s">
        <v>60</v>
      </c>
      <c s="31" t="s">
        <v>216</v>
      </c>
      <c s="31" t="s">
        <v>1564</v>
      </c>
      <c s="26" t="s">
        <v>419</v>
      </c>
      <c s="32" t="s">
        <v>1565</v>
      </c>
      <c s="33" t="s">
        <v>822</v>
      </c>
      <c s="34">
        <v>0.15</v>
      </c>
      <c s="35">
        <v>0</v>
      </c>
      <c s="35">
        <f>ROUND(ROUND(H178,2)*ROUND(G178,3),2)</f>
      </c>
      <c s="33" t="s">
        <v>457</v>
      </c>
      <c r="O178">
        <f>(I178*21)/100</f>
      </c>
      <c t="s">
        <v>33</v>
      </c>
    </row>
    <row r="179" spans="1:5" ht="12.75">
      <c r="A179" s="36" t="s">
        <v>65</v>
      </c>
      <c r="E179" s="37" t="s">
        <v>823</v>
      </c>
    </row>
    <row r="180" spans="1:5" ht="12.75">
      <c r="A180" s="38" t="s">
        <v>67</v>
      </c>
      <c r="E180" s="39" t="s">
        <v>1566</v>
      </c>
    </row>
    <row r="181" spans="1:5" ht="114.75">
      <c r="A181" t="s">
        <v>69</v>
      </c>
      <c r="E181" s="37" t="s">
        <v>838</v>
      </c>
    </row>
    <row r="182" spans="1:16" ht="25.5">
      <c r="A182" s="26" t="s">
        <v>60</v>
      </c>
      <c s="31" t="s">
        <v>220</v>
      </c>
      <c s="31" t="s">
        <v>1567</v>
      </c>
      <c s="26" t="s">
        <v>419</v>
      </c>
      <c s="32" t="s">
        <v>1568</v>
      </c>
      <c s="33" t="s">
        <v>822</v>
      </c>
      <c s="34">
        <v>0.12</v>
      </c>
      <c s="35">
        <v>0</v>
      </c>
      <c s="35">
        <f>ROUND(ROUND(H182,2)*ROUND(G182,3),2)</f>
      </c>
      <c s="33" t="s">
        <v>457</v>
      </c>
      <c r="O182">
        <f>(I182*21)/100</f>
      </c>
      <c t="s">
        <v>33</v>
      </c>
    </row>
    <row r="183" spans="1:5" ht="12.75">
      <c r="A183" s="36" t="s">
        <v>65</v>
      </c>
      <c r="E183" s="37" t="s">
        <v>823</v>
      </c>
    </row>
    <row r="184" spans="1:5" ht="12.75">
      <c r="A184" s="38" t="s">
        <v>67</v>
      </c>
      <c r="E184" s="39" t="s">
        <v>1569</v>
      </c>
    </row>
    <row r="185" spans="1:5" ht="114.75">
      <c r="A185" t="s">
        <v>69</v>
      </c>
      <c r="E185" s="37" t="s">
        <v>838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0+O11+O52+O173+O202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1574</v>
      </c>
      <c s="43">
        <f>0+I11+I52+I173+I202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1570</v>
      </c>
      <c s="1"/>
      <c s="14" t="s">
        <v>1571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1572</v>
      </c>
      <c s="1"/>
      <c s="14" t="s">
        <v>1573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1574</v>
      </c>
      <c s="6"/>
      <c s="18" t="s">
        <v>1575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39</v>
      </c>
      <c s="27"/>
      <c s="29" t="s">
        <v>857</v>
      </c>
      <c s="27"/>
      <c s="27"/>
      <c s="27"/>
      <c s="30">
        <f>0+Q11</f>
      </c>
      <c s="27"/>
      <c r="O11">
        <f>0+R11</f>
      </c>
      <c r="Q11">
        <f>0+I12+I16+I20+I24+I28+I32+I36+I40+I44+I48</f>
      </c>
      <c>
        <f>0+O12+O16+O20+O24+O28+O32+O36+O40+O44+O48</f>
      </c>
    </row>
    <row r="12" spans="1:16" ht="12.75">
      <c r="A12" s="26" t="s">
        <v>60</v>
      </c>
      <c s="31" t="s">
        <v>39</v>
      </c>
      <c s="31" t="s">
        <v>586</v>
      </c>
      <c s="26" t="s">
        <v>66</v>
      </c>
      <c s="32" t="s">
        <v>587</v>
      </c>
      <c s="33" t="s">
        <v>516</v>
      </c>
      <c s="34">
        <v>13.5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12.75">
      <c r="A14" s="38" t="s">
        <v>67</v>
      </c>
      <c r="E14" s="39" t="s">
        <v>1579</v>
      </c>
    </row>
    <row r="15" spans="1:5" ht="318.75">
      <c r="A15" t="s">
        <v>69</v>
      </c>
      <c r="E15" s="37" t="s">
        <v>517</v>
      </c>
    </row>
    <row r="16" spans="1:16" ht="12.75">
      <c r="A16" s="26" t="s">
        <v>60</v>
      </c>
      <c s="31" t="s">
        <v>33</v>
      </c>
      <c s="31" t="s">
        <v>590</v>
      </c>
      <c s="26" t="s">
        <v>66</v>
      </c>
      <c s="32" t="s">
        <v>591</v>
      </c>
      <c s="33" t="s">
        <v>516</v>
      </c>
      <c s="34">
        <v>16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12.75">
      <c r="A18" s="38" t="s">
        <v>67</v>
      </c>
      <c r="E18" s="39" t="s">
        <v>1579</v>
      </c>
    </row>
    <row r="19" spans="1:5" ht="318.75">
      <c r="A19" t="s">
        <v>69</v>
      </c>
      <c r="E19" s="37" t="s">
        <v>517</v>
      </c>
    </row>
    <row r="20" spans="1:16" ht="12.75">
      <c r="A20" s="26" t="s">
        <v>60</v>
      </c>
      <c s="31" t="s">
        <v>32</v>
      </c>
      <c s="31" t="s">
        <v>519</v>
      </c>
      <c s="26" t="s">
        <v>39</v>
      </c>
      <c s="32" t="s">
        <v>520</v>
      </c>
      <c s="33" t="s">
        <v>94</v>
      </c>
      <c s="34">
        <v>51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12.75">
      <c r="A22" s="38" t="s">
        <v>67</v>
      </c>
      <c r="E22" s="39" t="s">
        <v>1580</v>
      </c>
    </row>
    <row r="23" spans="1:5" ht="25.5">
      <c r="A23" t="s">
        <v>69</v>
      </c>
      <c r="E23" s="37" t="s">
        <v>521</v>
      </c>
    </row>
    <row r="24" spans="1:16" ht="12.75">
      <c r="A24" s="26" t="s">
        <v>60</v>
      </c>
      <c s="31" t="s">
        <v>43</v>
      </c>
      <c s="31" t="s">
        <v>523</v>
      </c>
      <c s="26" t="s">
        <v>39</v>
      </c>
      <c s="32" t="s">
        <v>524</v>
      </c>
      <c s="33" t="s">
        <v>516</v>
      </c>
      <c s="34">
        <v>29.5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66</v>
      </c>
    </row>
    <row r="26" spans="1:5" ht="12.75">
      <c r="A26" s="38" t="s">
        <v>67</v>
      </c>
      <c r="E26" s="39" t="s">
        <v>1581</v>
      </c>
    </row>
    <row r="27" spans="1:5" ht="229.5">
      <c r="A27" t="s">
        <v>69</v>
      </c>
      <c r="E27" s="37" t="s">
        <v>525</v>
      </c>
    </row>
    <row r="28" spans="1:16" ht="12.75">
      <c r="A28" s="26" t="s">
        <v>60</v>
      </c>
      <c s="31" t="s">
        <v>45</v>
      </c>
      <c s="31" t="s">
        <v>1582</v>
      </c>
      <c s="26" t="s">
        <v>39</v>
      </c>
      <c s="32" t="s">
        <v>1583</v>
      </c>
      <c s="33" t="s">
        <v>85</v>
      </c>
      <c s="34">
        <v>50</v>
      </c>
      <c s="35">
        <v>0</v>
      </c>
      <c s="35">
        <f>ROUND(ROUND(H28,2)*ROUND(G28,3),2)</f>
      </c>
      <c s="33" t="s">
        <v>64</v>
      </c>
      <c r="O28">
        <f>(I28*21)/100</f>
      </c>
      <c t="s">
        <v>33</v>
      </c>
    </row>
    <row r="29" spans="1:5" ht="12.75">
      <c r="A29" s="36" t="s">
        <v>65</v>
      </c>
      <c r="E29" s="37" t="s">
        <v>66</v>
      </c>
    </row>
    <row r="30" spans="1:5" ht="12.75">
      <c r="A30" s="38" t="s">
        <v>67</v>
      </c>
      <c r="E30" s="39" t="s">
        <v>1581</v>
      </c>
    </row>
    <row r="31" spans="1:5" ht="12.75">
      <c r="A31" t="s">
        <v>69</v>
      </c>
      <c r="E31" s="37" t="s">
        <v>1584</v>
      </c>
    </row>
    <row r="32" spans="1:16" ht="12.75">
      <c r="A32" s="26" t="s">
        <v>60</v>
      </c>
      <c s="31" t="s">
        <v>47</v>
      </c>
      <c s="31" t="s">
        <v>547</v>
      </c>
      <c s="26" t="s">
        <v>39</v>
      </c>
      <c s="32" t="s">
        <v>548</v>
      </c>
      <c s="33" t="s">
        <v>94</v>
      </c>
      <c s="34">
        <v>400</v>
      </c>
      <c s="35">
        <v>0</v>
      </c>
      <c s="35">
        <f>ROUND(ROUND(H32,2)*ROUND(G32,3),2)</f>
      </c>
      <c s="33" t="s">
        <v>64</v>
      </c>
      <c r="O32">
        <f>(I32*21)/100</f>
      </c>
      <c t="s">
        <v>33</v>
      </c>
    </row>
    <row r="33" spans="1:5" ht="12.75">
      <c r="A33" s="36" t="s">
        <v>65</v>
      </c>
      <c r="E33" s="37" t="s">
        <v>66</v>
      </c>
    </row>
    <row r="34" spans="1:5" ht="12.75">
      <c r="A34" s="38" t="s">
        <v>67</v>
      </c>
      <c r="E34" s="39" t="s">
        <v>1581</v>
      </c>
    </row>
    <row r="35" spans="1:5" ht="102">
      <c r="A35" t="s">
        <v>69</v>
      </c>
      <c r="E35" s="37" t="s">
        <v>549</v>
      </c>
    </row>
    <row r="36" spans="1:16" ht="12.75">
      <c r="A36" s="26" t="s">
        <v>60</v>
      </c>
      <c s="31" t="s">
        <v>87</v>
      </c>
      <c s="31" t="s">
        <v>554</v>
      </c>
      <c s="26" t="s">
        <v>39</v>
      </c>
      <c s="32" t="s">
        <v>555</v>
      </c>
      <c s="33" t="s">
        <v>94</v>
      </c>
      <c s="34">
        <v>80</v>
      </c>
      <c s="35">
        <v>0</v>
      </c>
      <c s="35">
        <f>ROUND(ROUND(H36,2)*ROUND(G36,3),2)</f>
      </c>
      <c s="33" t="s">
        <v>64</v>
      </c>
      <c r="O36">
        <f>(I36*21)/100</f>
      </c>
      <c t="s">
        <v>33</v>
      </c>
    </row>
    <row r="37" spans="1:5" ht="12.75">
      <c r="A37" s="36" t="s">
        <v>65</v>
      </c>
      <c r="E37" s="37" t="s">
        <v>66</v>
      </c>
    </row>
    <row r="38" spans="1:5" ht="12.75">
      <c r="A38" s="38" t="s">
        <v>67</v>
      </c>
      <c r="E38" s="39" t="s">
        <v>1581</v>
      </c>
    </row>
    <row r="39" spans="1:5" ht="102">
      <c r="A39" t="s">
        <v>69</v>
      </c>
      <c r="E39" s="37" t="s">
        <v>556</v>
      </c>
    </row>
    <row r="40" spans="1:16" ht="12.75">
      <c r="A40" s="26" t="s">
        <v>60</v>
      </c>
      <c s="31" t="s">
        <v>91</v>
      </c>
      <c s="31" t="s">
        <v>558</v>
      </c>
      <c s="26" t="s">
        <v>39</v>
      </c>
      <c s="32" t="s">
        <v>559</v>
      </c>
      <c s="33" t="s">
        <v>94</v>
      </c>
      <c s="34">
        <v>480</v>
      </c>
      <c s="35">
        <v>0</v>
      </c>
      <c s="35">
        <f>ROUND(ROUND(H40,2)*ROUND(G40,3),2)</f>
      </c>
      <c s="33" t="s">
        <v>64</v>
      </c>
      <c r="O40">
        <f>(I40*21)/100</f>
      </c>
      <c t="s">
        <v>33</v>
      </c>
    </row>
    <row r="41" spans="1:5" ht="12.75">
      <c r="A41" s="36" t="s">
        <v>65</v>
      </c>
      <c r="E41" s="37" t="s">
        <v>66</v>
      </c>
    </row>
    <row r="42" spans="1:5" ht="12.75">
      <c r="A42" s="38" t="s">
        <v>67</v>
      </c>
      <c r="E42" s="39" t="s">
        <v>1581</v>
      </c>
    </row>
    <row r="43" spans="1:5" ht="140.25">
      <c r="A43" t="s">
        <v>69</v>
      </c>
      <c r="E43" s="37" t="s">
        <v>560</v>
      </c>
    </row>
    <row r="44" spans="1:16" ht="25.5">
      <c r="A44" s="26" t="s">
        <v>60</v>
      </c>
      <c s="31" t="s">
        <v>50</v>
      </c>
      <c s="31" t="s">
        <v>1585</v>
      </c>
      <c s="26" t="s">
        <v>39</v>
      </c>
      <c s="32" t="s">
        <v>1586</v>
      </c>
      <c s="33" t="s">
        <v>94</v>
      </c>
      <c s="34">
        <v>400</v>
      </c>
      <c s="35">
        <v>0</v>
      </c>
      <c s="35">
        <f>ROUND(ROUND(H44,2)*ROUND(G44,3),2)</f>
      </c>
      <c s="33" t="s">
        <v>64</v>
      </c>
      <c r="O44">
        <f>(I44*21)/100</f>
      </c>
      <c t="s">
        <v>33</v>
      </c>
    </row>
    <row r="45" spans="1:5" ht="12.75">
      <c r="A45" s="36" t="s">
        <v>65</v>
      </c>
      <c r="E45" s="37" t="s">
        <v>66</v>
      </c>
    </row>
    <row r="46" spans="1:5" ht="12.75">
      <c r="A46" s="38" t="s">
        <v>67</v>
      </c>
      <c r="E46" s="39" t="s">
        <v>1581</v>
      </c>
    </row>
    <row r="47" spans="1:5" ht="76.5">
      <c r="A47" t="s">
        <v>69</v>
      </c>
      <c r="E47" s="37" t="s">
        <v>1587</v>
      </c>
    </row>
    <row r="48" spans="1:16" ht="12.75">
      <c r="A48" s="26" t="s">
        <v>60</v>
      </c>
      <c s="31" t="s">
        <v>52</v>
      </c>
      <c s="31" t="s">
        <v>1588</v>
      </c>
      <c s="26" t="s">
        <v>39</v>
      </c>
      <c s="32" t="s">
        <v>76</v>
      </c>
      <c s="33" t="s">
        <v>77</v>
      </c>
      <c s="34">
        <v>3</v>
      </c>
      <c s="35">
        <v>0</v>
      </c>
      <c s="35">
        <f>ROUND(ROUND(H48,2)*ROUND(G48,3),2)</f>
      </c>
      <c s="33" t="s">
        <v>457</v>
      </c>
      <c r="O48">
        <f>(I48*21)/100</f>
      </c>
      <c t="s">
        <v>33</v>
      </c>
    </row>
    <row r="49" spans="1:5" ht="12.75">
      <c r="A49" s="36" t="s">
        <v>65</v>
      </c>
      <c r="E49" s="37" t="s">
        <v>66</v>
      </c>
    </row>
    <row r="50" spans="1:5" ht="12.75">
      <c r="A50" s="38" t="s">
        <v>67</v>
      </c>
      <c r="E50" s="39" t="s">
        <v>1579</v>
      </c>
    </row>
    <row r="51" spans="1:5" ht="12.75">
      <c r="A51" t="s">
        <v>69</v>
      </c>
      <c r="E51" s="37" t="s">
        <v>74</v>
      </c>
    </row>
    <row r="52" spans="1:18" ht="12.75" customHeight="1">
      <c r="A52" s="6" t="s">
        <v>58</v>
      </c>
      <c s="6"/>
      <c s="41" t="s">
        <v>33</v>
      </c>
      <c s="6"/>
      <c s="29" t="s">
        <v>1589</v>
      </c>
      <c s="6"/>
      <c s="6"/>
      <c s="6"/>
      <c s="42">
        <f>0+Q52</f>
      </c>
      <c s="6"/>
      <c r="O52">
        <f>0+R52</f>
      </c>
      <c r="Q52">
        <f>0+I53+I57+I61+I65+I69+I73+I77+I81+I85+I89+I93+I97+I101+I105+I109+I113+I117+I121+I125+I129+I133+I137+I141+I145+I149+I153+I157+I161+I165+I169</f>
      </c>
      <c>
        <f>0+O53+O57+O61+O65+O69+O73+O77+O81+O85+O89+O93+O97+O101+O105+O109+O113+O117+O121+O125+O129+O133+O137+O141+O145+O149+O153+O157+O161+O165+O169</f>
      </c>
    </row>
    <row r="53" spans="1:16" ht="12.75">
      <c r="A53" s="26" t="s">
        <v>60</v>
      </c>
      <c s="31" t="s">
        <v>54</v>
      </c>
      <c s="31" t="s">
        <v>72</v>
      </c>
      <c s="26" t="s">
        <v>39</v>
      </c>
      <c s="32" t="s">
        <v>73</v>
      </c>
      <c s="33" t="s">
        <v>63</v>
      </c>
      <c s="34">
        <v>1</v>
      </c>
      <c s="35">
        <v>0</v>
      </c>
      <c s="35">
        <f>ROUND(ROUND(H53,2)*ROUND(G53,3),2)</f>
      </c>
      <c s="33" t="s">
        <v>64</v>
      </c>
      <c r="O53">
        <f>(I53*21)/100</f>
      </c>
      <c t="s">
        <v>33</v>
      </c>
    </row>
    <row r="54" spans="1:5" ht="12.75">
      <c r="A54" s="36" t="s">
        <v>65</v>
      </c>
      <c r="E54" s="37" t="s">
        <v>66</v>
      </c>
    </row>
    <row r="55" spans="1:5" ht="12.75">
      <c r="A55" s="38" t="s">
        <v>67</v>
      </c>
      <c r="E55" s="39" t="s">
        <v>66</v>
      </c>
    </row>
    <row r="56" spans="1:5" ht="12.75">
      <c r="A56" t="s">
        <v>69</v>
      </c>
      <c r="E56" s="37" t="s">
        <v>74</v>
      </c>
    </row>
    <row r="57" spans="1:16" ht="12.75">
      <c r="A57" s="26" t="s">
        <v>60</v>
      </c>
      <c s="31" t="s">
        <v>104</v>
      </c>
      <c s="31" t="s">
        <v>92</v>
      </c>
      <c s="26" t="s">
        <v>39</v>
      </c>
      <c s="32" t="s">
        <v>93</v>
      </c>
      <c s="33" t="s">
        <v>94</v>
      </c>
      <c s="34">
        <v>50</v>
      </c>
      <c s="35">
        <v>0</v>
      </c>
      <c s="35">
        <f>ROUND(ROUND(H57,2)*ROUND(G57,3),2)</f>
      </c>
      <c s="33" t="s">
        <v>64</v>
      </c>
      <c r="O57">
        <f>(I57*21)/100</f>
      </c>
      <c t="s">
        <v>33</v>
      </c>
    </row>
    <row r="58" spans="1:5" ht="12.75">
      <c r="A58" s="36" t="s">
        <v>65</v>
      </c>
      <c r="E58" s="37" t="s">
        <v>66</v>
      </c>
    </row>
    <row r="59" spans="1:5" ht="12.75">
      <c r="A59" s="38" t="s">
        <v>67</v>
      </c>
      <c r="E59" s="39" t="s">
        <v>1581</v>
      </c>
    </row>
    <row r="60" spans="1:5" ht="127.5">
      <c r="A60" t="s">
        <v>69</v>
      </c>
      <c r="E60" s="37" t="s">
        <v>95</v>
      </c>
    </row>
    <row r="61" spans="1:16" ht="12.75">
      <c r="A61" s="26" t="s">
        <v>60</v>
      </c>
      <c s="31" t="s">
        <v>108</v>
      </c>
      <c s="31" t="s">
        <v>1590</v>
      </c>
      <c s="26" t="s">
        <v>39</v>
      </c>
      <c s="32" t="s">
        <v>1591</v>
      </c>
      <c s="33" t="s">
        <v>81</v>
      </c>
      <c s="34">
        <v>12</v>
      </c>
      <c s="35">
        <v>0</v>
      </c>
      <c s="35">
        <f>ROUND(ROUND(H61,2)*ROUND(G61,3),2)</f>
      </c>
      <c s="33" t="s">
        <v>64</v>
      </c>
      <c r="O61">
        <f>(I61*21)/100</f>
      </c>
      <c t="s">
        <v>33</v>
      </c>
    </row>
    <row r="62" spans="1:5" ht="12.75">
      <c r="A62" s="36" t="s">
        <v>65</v>
      </c>
      <c r="E62" s="37" t="s">
        <v>66</v>
      </c>
    </row>
    <row r="63" spans="1:5" ht="12.75">
      <c r="A63" s="38" t="s">
        <v>67</v>
      </c>
      <c r="E63" s="39" t="s">
        <v>1581</v>
      </c>
    </row>
    <row r="64" spans="1:5" ht="102">
      <c r="A64" t="s">
        <v>69</v>
      </c>
      <c r="E64" s="37" t="s">
        <v>1592</v>
      </c>
    </row>
    <row r="65" spans="1:16" ht="12.75">
      <c r="A65" s="26" t="s">
        <v>60</v>
      </c>
      <c s="31" t="s">
        <v>113</v>
      </c>
      <c s="31" t="s">
        <v>98</v>
      </c>
      <c s="26" t="s">
        <v>39</v>
      </c>
      <c s="32" t="s">
        <v>99</v>
      </c>
      <c s="33" t="s">
        <v>81</v>
      </c>
      <c s="34">
        <v>20</v>
      </c>
      <c s="35">
        <v>0</v>
      </c>
      <c s="35">
        <f>ROUND(ROUND(H65,2)*ROUND(G65,3),2)</f>
      </c>
      <c s="33" t="s">
        <v>64</v>
      </c>
      <c r="O65">
        <f>(I65*21)/100</f>
      </c>
      <c t="s">
        <v>33</v>
      </c>
    </row>
    <row r="66" spans="1:5" ht="12.75">
      <c r="A66" s="36" t="s">
        <v>65</v>
      </c>
      <c r="E66" s="37" t="s">
        <v>66</v>
      </c>
    </row>
    <row r="67" spans="1:5" ht="12.75">
      <c r="A67" s="38" t="s">
        <v>67</v>
      </c>
      <c r="E67" s="39" t="s">
        <v>1581</v>
      </c>
    </row>
    <row r="68" spans="1:5" ht="76.5">
      <c r="A68" t="s">
        <v>69</v>
      </c>
      <c r="E68" s="37" t="s">
        <v>100</v>
      </c>
    </row>
    <row r="69" spans="1:16" ht="12.75">
      <c r="A69" s="26" t="s">
        <v>60</v>
      </c>
      <c s="31" t="s">
        <v>116</v>
      </c>
      <c s="31" t="s">
        <v>1593</v>
      </c>
      <c s="26" t="s">
        <v>39</v>
      </c>
      <c s="32" t="s">
        <v>1594</v>
      </c>
      <c s="33" t="s">
        <v>94</v>
      </c>
      <c s="34">
        <v>6</v>
      </c>
      <c s="35">
        <v>0</v>
      </c>
      <c s="35">
        <f>ROUND(ROUND(H69,2)*ROUND(G69,3),2)</f>
      </c>
      <c s="33" t="s">
        <v>64</v>
      </c>
      <c r="O69">
        <f>(I69*21)/100</f>
      </c>
      <c t="s">
        <v>33</v>
      </c>
    </row>
    <row r="70" spans="1:5" ht="12.75">
      <c r="A70" s="36" t="s">
        <v>65</v>
      </c>
      <c r="E70" s="37" t="s">
        <v>66</v>
      </c>
    </row>
    <row r="71" spans="1:5" ht="12.75">
      <c r="A71" s="38" t="s">
        <v>67</v>
      </c>
      <c r="E71" s="39" t="s">
        <v>1581</v>
      </c>
    </row>
    <row r="72" spans="1:5" ht="102">
      <c r="A72" t="s">
        <v>69</v>
      </c>
      <c r="E72" s="37" t="s">
        <v>1595</v>
      </c>
    </row>
    <row r="73" spans="1:16" ht="12.75">
      <c r="A73" s="26" t="s">
        <v>60</v>
      </c>
      <c s="31" t="s">
        <v>120</v>
      </c>
      <c s="31" t="s">
        <v>1596</v>
      </c>
      <c s="26" t="s">
        <v>39</v>
      </c>
      <c s="32" t="s">
        <v>1597</v>
      </c>
      <c s="33" t="s">
        <v>63</v>
      </c>
      <c s="34">
        <v>1</v>
      </c>
      <c s="35">
        <v>0</v>
      </c>
      <c s="35">
        <f>ROUND(ROUND(H73,2)*ROUND(G73,3),2)</f>
      </c>
      <c s="33" t="s">
        <v>64</v>
      </c>
      <c r="O73">
        <f>(I73*21)/100</f>
      </c>
      <c t="s">
        <v>33</v>
      </c>
    </row>
    <row r="74" spans="1:5" ht="12.75">
      <c r="A74" s="36" t="s">
        <v>65</v>
      </c>
      <c r="E74" s="37" t="s">
        <v>66</v>
      </c>
    </row>
    <row r="75" spans="1:5" ht="12.75">
      <c r="A75" s="38" t="s">
        <v>67</v>
      </c>
      <c r="E75" s="39" t="s">
        <v>1581</v>
      </c>
    </row>
    <row r="76" spans="1:5" ht="140.25">
      <c r="A76" t="s">
        <v>69</v>
      </c>
      <c r="E76" s="37" t="s">
        <v>1598</v>
      </c>
    </row>
    <row r="77" spans="1:16" ht="12.75">
      <c r="A77" s="26" t="s">
        <v>60</v>
      </c>
      <c s="31" t="s">
        <v>123</v>
      </c>
      <c s="31" t="s">
        <v>114</v>
      </c>
      <c s="26" t="s">
        <v>39</v>
      </c>
      <c s="32" t="s">
        <v>115</v>
      </c>
      <c s="33" t="s">
        <v>94</v>
      </c>
      <c s="34">
        <v>20</v>
      </c>
      <c s="35">
        <v>0</v>
      </c>
      <c s="35">
        <f>ROUND(ROUND(H77,2)*ROUND(G77,3),2)</f>
      </c>
      <c s="33" t="s">
        <v>64</v>
      </c>
      <c r="O77">
        <f>(I77*21)/100</f>
      </c>
      <c t="s">
        <v>33</v>
      </c>
    </row>
    <row r="78" spans="1:5" ht="12.75">
      <c r="A78" s="36" t="s">
        <v>65</v>
      </c>
      <c r="E78" s="37" t="s">
        <v>66</v>
      </c>
    </row>
    <row r="79" spans="1:5" ht="12.75">
      <c r="A79" s="38" t="s">
        <v>67</v>
      </c>
      <c r="E79" s="39" t="s">
        <v>1599</v>
      </c>
    </row>
    <row r="80" spans="1:5" ht="89.25">
      <c r="A80" t="s">
        <v>69</v>
      </c>
      <c r="E80" s="37" t="s">
        <v>112</v>
      </c>
    </row>
    <row r="81" spans="1:16" ht="12.75">
      <c r="A81" s="26" t="s">
        <v>60</v>
      </c>
      <c s="31" t="s">
        <v>127</v>
      </c>
      <c s="31" t="s">
        <v>1600</v>
      </c>
      <c s="26" t="s">
        <v>39</v>
      </c>
      <c s="32" t="s">
        <v>1601</v>
      </c>
      <c s="33" t="s">
        <v>94</v>
      </c>
      <c s="34">
        <v>400</v>
      </c>
      <c s="35">
        <v>0</v>
      </c>
      <c s="35">
        <f>ROUND(ROUND(H81,2)*ROUND(G81,3),2)</f>
      </c>
      <c s="33" t="s">
        <v>64</v>
      </c>
      <c r="O81">
        <f>(I81*21)/100</f>
      </c>
      <c t="s">
        <v>33</v>
      </c>
    </row>
    <row r="82" spans="1:5" ht="12.75">
      <c r="A82" s="36" t="s">
        <v>65</v>
      </c>
      <c r="E82" s="37" t="s">
        <v>66</v>
      </c>
    </row>
    <row r="83" spans="1:5" ht="12.75">
      <c r="A83" s="38" t="s">
        <v>67</v>
      </c>
      <c r="E83" s="39" t="s">
        <v>1602</v>
      </c>
    </row>
    <row r="84" spans="1:5" ht="89.25">
      <c r="A84" t="s">
        <v>69</v>
      </c>
      <c r="E84" s="37" t="s">
        <v>112</v>
      </c>
    </row>
    <row r="85" spans="1:16" ht="25.5">
      <c r="A85" s="26" t="s">
        <v>60</v>
      </c>
      <c s="31" t="s">
        <v>131</v>
      </c>
      <c s="31" t="s">
        <v>121</v>
      </c>
      <c s="26" t="s">
        <v>39</v>
      </c>
      <c s="32" t="s">
        <v>122</v>
      </c>
      <c s="33" t="s">
        <v>81</v>
      </c>
      <c s="34">
        <v>10</v>
      </c>
      <c s="35">
        <v>0</v>
      </c>
      <c s="35">
        <f>ROUND(ROUND(H85,2)*ROUND(G85,3),2)</f>
      </c>
      <c s="33" t="s">
        <v>64</v>
      </c>
      <c r="O85">
        <f>(I85*21)/100</f>
      </c>
      <c t="s">
        <v>33</v>
      </c>
    </row>
    <row r="86" spans="1:5" ht="12.75">
      <c r="A86" s="36" t="s">
        <v>65</v>
      </c>
      <c r="E86" s="37" t="s">
        <v>66</v>
      </c>
    </row>
    <row r="87" spans="1:5" ht="12.75">
      <c r="A87" s="38" t="s">
        <v>67</v>
      </c>
      <c r="E87" s="39" t="s">
        <v>1603</v>
      </c>
    </row>
    <row r="88" spans="1:5" ht="102">
      <c r="A88" t="s">
        <v>69</v>
      </c>
      <c r="E88" s="37" t="s">
        <v>119</v>
      </c>
    </row>
    <row r="89" spans="1:16" ht="25.5">
      <c r="A89" s="26" t="s">
        <v>60</v>
      </c>
      <c s="31" t="s">
        <v>135</v>
      </c>
      <c s="31" t="s">
        <v>1604</v>
      </c>
      <c s="26" t="s">
        <v>39</v>
      </c>
      <c s="32" t="s">
        <v>1605</v>
      </c>
      <c s="33" t="s">
        <v>81</v>
      </c>
      <c s="34">
        <v>2</v>
      </c>
      <c s="35">
        <v>0</v>
      </c>
      <c s="35">
        <f>ROUND(ROUND(H89,2)*ROUND(G89,3),2)</f>
      </c>
      <c s="33" t="s">
        <v>64</v>
      </c>
      <c r="O89">
        <f>(I89*21)/100</f>
      </c>
      <c t="s">
        <v>33</v>
      </c>
    </row>
    <row r="90" spans="1:5" ht="12.75">
      <c r="A90" s="36" t="s">
        <v>65</v>
      </c>
      <c r="E90" s="37" t="s">
        <v>66</v>
      </c>
    </row>
    <row r="91" spans="1:5" ht="12.75">
      <c r="A91" s="38" t="s">
        <v>67</v>
      </c>
      <c r="E91" s="39" t="s">
        <v>1603</v>
      </c>
    </row>
    <row r="92" spans="1:5" ht="102">
      <c r="A92" t="s">
        <v>69</v>
      </c>
      <c r="E92" s="37" t="s">
        <v>119</v>
      </c>
    </row>
    <row r="93" spans="1:16" ht="25.5">
      <c r="A93" s="26" t="s">
        <v>60</v>
      </c>
      <c s="31" t="s">
        <v>139</v>
      </c>
      <c s="31" t="s">
        <v>1606</v>
      </c>
      <c s="26" t="s">
        <v>39</v>
      </c>
      <c s="32" t="s">
        <v>1607</v>
      </c>
      <c s="33" t="s">
        <v>81</v>
      </c>
      <c s="34">
        <v>1</v>
      </c>
      <c s="35">
        <v>0</v>
      </c>
      <c s="35">
        <f>ROUND(ROUND(H93,2)*ROUND(G93,3),2)</f>
      </c>
      <c s="33" t="s">
        <v>64</v>
      </c>
      <c r="O93">
        <f>(I93*21)/100</f>
      </c>
      <c t="s">
        <v>33</v>
      </c>
    </row>
    <row r="94" spans="1:5" ht="12.75">
      <c r="A94" s="36" t="s">
        <v>65</v>
      </c>
      <c r="E94" s="37" t="s">
        <v>66</v>
      </c>
    </row>
    <row r="95" spans="1:5" ht="12.75">
      <c r="A95" s="38" t="s">
        <v>67</v>
      </c>
      <c r="E95" s="39" t="s">
        <v>1608</v>
      </c>
    </row>
    <row r="96" spans="1:5" ht="102">
      <c r="A96" t="s">
        <v>69</v>
      </c>
      <c r="E96" s="37" t="s">
        <v>1609</v>
      </c>
    </row>
    <row r="97" spans="1:16" ht="25.5">
      <c r="A97" s="26" t="s">
        <v>60</v>
      </c>
      <c s="31" t="s">
        <v>143</v>
      </c>
      <c s="31" t="s">
        <v>1610</v>
      </c>
      <c s="26" t="s">
        <v>39</v>
      </c>
      <c s="32" t="s">
        <v>1611</v>
      </c>
      <c s="33" t="s">
        <v>81</v>
      </c>
      <c s="34">
        <v>1</v>
      </c>
      <c s="35">
        <v>0</v>
      </c>
      <c s="35">
        <f>ROUND(ROUND(H97,2)*ROUND(G97,3),2)</f>
      </c>
      <c s="33" t="s">
        <v>64</v>
      </c>
      <c r="O97">
        <f>(I97*21)/100</f>
      </c>
      <c t="s">
        <v>33</v>
      </c>
    </row>
    <row r="98" spans="1:5" ht="12.75">
      <c r="A98" s="36" t="s">
        <v>65</v>
      </c>
      <c r="E98" s="37" t="s">
        <v>66</v>
      </c>
    </row>
    <row r="99" spans="1:5" ht="12.75">
      <c r="A99" s="38" t="s">
        <v>67</v>
      </c>
      <c r="E99" s="39" t="s">
        <v>1608</v>
      </c>
    </row>
    <row r="100" spans="1:5" ht="89.25">
      <c r="A100" t="s">
        <v>69</v>
      </c>
      <c r="E100" s="37" t="s">
        <v>1612</v>
      </c>
    </row>
    <row r="101" spans="1:16" ht="25.5">
      <c r="A101" s="26" t="s">
        <v>60</v>
      </c>
      <c s="31" t="s">
        <v>147</v>
      </c>
      <c s="31" t="s">
        <v>1613</v>
      </c>
      <c s="26" t="s">
        <v>39</v>
      </c>
      <c s="32" t="s">
        <v>1614</v>
      </c>
      <c s="33" t="s">
        <v>81</v>
      </c>
      <c s="34">
        <v>1</v>
      </c>
      <c s="35">
        <v>0</v>
      </c>
      <c s="35">
        <f>ROUND(ROUND(H101,2)*ROUND(G101,3),2)</f>
      </c>
      <c s="33" t="s">
        <v>64</v>
      </c>
      <c r="O101">
        <f>(I101*21)/100</f>
      </c>
      <c t="s">
        <v>33</v>
      </c>
    </row>
    <row r="102" spans="1:5" ht="12.75">
      <c r="A102" s="36" t="s">
        <v>65</v>
      </c>
      <c r="E102" s="37" t="s">
        <v>66</v>
      </c>
    </row>
    <row r="103" spans="1:5" ht="12.75">
      <c r="A103" s="38" t="s">
        <v>67</v>
      </c>
      <c r="E103" s="39" t="s">
        <v>1608</v>
      </c>
    </row>
    <row r="104" spans="1:5" ht="89.25">
      <c r="A104" t="s">
        <v>69</v>
      </c>
      <c r="E104" s="37" t="s">
        <v>1612</v>
      </c>
    </row>
    <row r="105" spans="1:16" ht="25.5">
      <c r="A105" s="26" t="s">
        <v>60</v>
      </c>
      <c s="31" t="s">
        <v>150</v>
      </c>
      <c s="31" t="s">
        <v>1615</v>
      </c>
      <c s="26" t="s">
        <v>39</v>
      </c>
      <c s="32" t="s">
        <v>1616</v>
      </c>
      <c s="33" t="s">
        <v>81</v>
      </c>
      <c s="34">
        <v>1</v>
      </c>
      <c s="35">
        <v>0</v>
      </c>
      <c s="35">
        <f>ROUND(ROUND(H105,2)*ROUND(G105,3),2)</f>
      </c>
      <c s="33" t="s">
        <v>64</v>
      </c>
      <c r="O105">
        <f>(I105*21)/100</f>
      </c>
      <c t="s">
        <v>33</v>
      </c>
    </row>
    <row r="106" spans="1:5" ht="12.75">
      <c r="A106" s="36" t="s">
        <v>65</v>
      </c>
      <c r="E106" s="37" t="s">
        <v>66</v>
      </c>
    </row>
    <row r="107" spans="1:5" ht="12.75">
      <c r="A107" s="38" t="s">
        <v>67</v>
      </c>
      <c r="E107" s="39" t="s">
        <v>1608</v>
      </c>
    </row>
    <row r="108" spans="1:5" ht="127.5">
      <c r="A108" t="s">
        <v>69</v>
      </c>
      <c r="E108" s="37" t="s">
        <v>1617</v>
      </c>
    </row>
    <row r="109" spans="1:16" ht="12.75">
      <c r="A109" s="26" t="s">
        <v>60</v>
      </c>
      <c s="31" t="s">
        <v>153</v>
      </c>
      <c s="31" t="s">
        <v>1618</v>
      </c>
      <c s="26" t="s">
        <v>39</v>
      </c>
      <c s="32" t="s">
        <v>1619</v>
      </c>
      <c s="33" t="s">
        <v>81</v>
      </c>
      <c s="34">
        <v>1</v>
      </c>
      <c s="35">
        <v>0</v>
      </c>
      <c s="35">
        <f>ROUND(ROUND(H109,2)*ROUND(G109,3),2)</f>
      </c>
      <c s="33" t="s">
        <v>64</v>
      </c>
      <c r="O109">
        <f>(I109*21)/100</f>
      </c>
      <c t="s">
        <v>33</v>
      </c>
    </row>
    <row r="110" spans="1:5" ht="12.75">
      <c r="A110" s="36" t="s">
        <v>65</v>
      </c>
      <c r="E110" s="37" t="s">
        <v>66</v>
      </c>
    </row>
    <row r="111" spans="1:5" ht="12.75">
      <c r="A111" s="38" t="s">
        <v>67</v>
      </c>
      <c r="E111" s="39" t="s">
        <v>1608</v>
      </c>
    </row>
    <row r="112" spans="1:5" ht="127.5">
      <c r="A112" t="s">
        <v>69</v>
      </c>
      <c r="E112" s="37" t="s">
        <v>1620</v>
      </c>
    </row>
    <row r="113" spans="1:16" ht="12.75">
      <c r="A113" s="26" t="s">
        <v>60</v>
      </c>
      <c s="31" t="s">
        <v>158</v>
      </c>
      <c s="31" t="s">
        <v>1621</v>
      </c>
      <c s="26" t="s">
        <v>39</v>
      </c>
      <c s="32" t="s">
        <v>1622</v>
      </c>
      <c s="33" t="s">
        <v>81</v>
      </c>
      <c s="34">
        <v>1</v>
      </c>
      <c s="35">
        <v>0</v>
      </c>
      <c s="35">
        <f>ROUND(ROUND(H113,2)*ROUND(G113,3),2)</f>
      </c>
      <c s="33" t="s">
        <v>64</v>
      </c>
      <c r="O113">
        <f>(I113*21)/100</f>
      </c>
      <c t="s">
        <v>33</v>
      </c>
    </row>
    <row r="114" spans="1:5" ht="12.75">
      <c r="A114" s="36" t="s">
        <v>65</v>
      </c>
      <c r="E114" s="37" t="s">
        <v>66</v>
      </c>
    </row>
    <row r="115" spans="1:5" ht="12.75">
      <c r="A115" s="38" t="s">
        <v>67</v>
      </c>
      <c r="E115" s="39" t="s">
        <v>1623</v>
      </c>
    </row>
    <row r="116" spans="1:5" ht="102">
      <c r="A116" t="s">
        <v>69</v>
      </c>
      <c r="E116" s="37" t="s">
        <v>126</v>
      </c>
    </row>
    <row r="117" spans="1:16" ht="12.75">
      <c r="A117" s="26" t="s">
        <v>60</v>
      </c>
      <c s="31" t="s">
        <v>162</v>
      </c>
      <c s="31" t="s">
        <v>1624</v>
      </c>
      <c s="26" t="s">
        <v>39</v>
      </c>
      <c s="32" t="s">
        <v>1625</v>
      </c>
      <c s="33" t="s">
        <v>81</v>
      </c>
      <c s="34">
        <v>7</v>
      </c>
      <c s="35">
        <v>0</v>
      </c>
      <c s="35">
        <f>ROUND(ROUND(H117,2)*ROUND(G117,3),2)</f>
      </c>
      <c s="33" t="s">
        <v>64</v>
      </c>
      <c r="O117">
        <f>(I117*21)/100</f>
      </c>
      <c t="s">
        <v>33</v>
      </c>
    </row>
    <row r="118" spans="1:5" ht="12.75">
      <c r="A118" s="36" t="s">
        <v>65</v>
      </c>
      <c r="E118" s="37" t="s">
        <v>66</v>
      </c>
    </row>
    <row r="119" spans="1:5" ht="12.75">
      <c r="A119" s="38" t="s">
        <v>67</v>
      </c>
      <c r="E119" s="39" t="s">
        <v>1623</v>
      </c>
    </row>
    <row r="120" spans="1:5" ht="102">
      <c r="A120" t="s">
        <v>69</v>
      </c>
      <c r="E120" s="37" t="s">
        <v>126</v>
      </c>
    </row>
    <row r="121" spans="1:16" ht="12.75">
      <c r="A121" s="26" t="s">
        <v>60</v>
      </c>
      <c s="31" t="s">
        <v>165</v>
      </c>
      <c s="31" t="s">
        <v>1626</v>
      </c>
      <c s="26" t="s">
        <v>39</v>
      </c>
      <c s="32" t="s">
        <v>1627</v>
      </c>
      <c s="33" t="s">
        <v>81</v>
      </c>
      <c s="34">
        <v>1</v>
      </c>
      <c s="35">
        <v>0</v>
      </c>
      <c s="35">
        <f>ROUND(ROUND(H121,2)*ROUND(G121,3),2)</f>
      </c>
      <c s="33" t="s">
        <v>64</v>
      </c>
      <c r="O121">
        <f>(I121*21)/100</f>
      </c>
      <c t="s">
        <v>33</v>
      </c>
    </row>
    <row r="122" spans="1:5" ht="12.75">
      <c r="A122" s="36" t="s">
        <v>65</v>
      </c>
      <c r="E122" s="37" t="s">
        <v>66</v>
      </c>
    </row>
    <row r="123" spans="1:5" ht="12.75">
      <c r="A123" s="38" t="s">
        <v>67</v>
      </c>
      <c r="E123" s="39" t="s">
        <v>1623</v>
      </c>
    </row>
    <row r="124" spans="1:5" ht="102">
      <c r="A124" t="s">
        <v>69</v>
      </c>
      <c r="E124" s="37" t="s">
        <v>126</v>
      </c>
    </row>
    <row r="125" spans="1:16" ht="12.75">
      <c r="A125" s="26" t="s">
        <v>60</v>
      </c>
      <c s="31" t="s">
        <v>169</v>
      </c>
      <c s="31" t="s">
        <v>1628</v>
      </c>
      <c s="26" t="s">
        <v>39</v>
      </c>
      <c s="32" t="s">
        <v>1629</v>
      </c>
      <c s="33" t="s">
        <v>81</v>
      </c>
      <c s="34">
        <v>1</v>
      </c>
      <c s="35">
        <v>0</v>
      </c>
      <c s="35">
        <f>ROUND(ROUND(H125,2)*ROUND(G125,3),2)</f>
      </c>
      <c s="33" t="s">
        <v>64</v>
      </c>
      <c r="O125">
        <f>(I125*21)/100</f>
      </c>
      <c t="s">
        <v>33</v>
      </c>
    </row>
    <row r="126" spans="1:5" ht="12.75">
      <c r="A126" s="36" t="s">
        <v>65</v>
      </c>
      <c r="E126" s="37" t="s">
        <v>66</v>
      </c>
    </row>
    <row r="127" spans="1:5" ht="12.75">
      <c r="A127" s="38" t="s">
        <v>67</v>
      </c>
      <c r="E127" s="39" t="s">
        <v>1623</v>
      </c>
    </row>
    <row r="128" spans="1:5" ht="102">
      <c r="A128" t="s">
        <v>69</v>
      </c>
      <c r="E128" s="37" t="s">
        <v>126</v>
      </c>
    </row>
    <row r="129" spans="1:16" ht="12.75">
      <c r="A129" s="26" t="s">
        <v>60</v>
      </c>
      <c s="31" t="s">
        <v>173</v>
      </c>
      <c s="31" t="s">
        <v>1630</v>
      </c>
      <c s="26" t="s">
        <v>39</v>
      </c>
      <c s="32" t="s">
        <v>1631</v>
      </c>
      <c s="33" t="s">
        <v>81</v>
      </c>
      <c s="34">
        <v>1</v>
      </c>
      <c s="35">
        <v>0</v>
      </c>
      <c s="35">
        <f>ROUND(ROUND(H129,2)*ROUND(G129,3),2)</f>
      </c>
      <c s="33" t="s">
        <v>64</v>
      </c>
      <c r="O129">
        <f>(I129*21)/100</f>
      </c>
      <c t="s">
        <v>33</v>
      </c>
    </row>
    <row r="130" spans="1:5" ht="12.75">
      <c r="A130" s="36" t="s">
        <v>65</v>
      </c>
      <c r="E130" s="37" t="s">
        <v>66</v>
      </c>
    </row>
    <row r="131" spans="1:5" ht="12.75">
      <c r="A131" s="38" t="s">
        <v>67</v>
      </c>
      <c r="E131" s="39" t="s">
        <v>1623</v>
      </c>
    </row>
    <row r="132" spans="1:5" ht="102">
      <c r="A132" t="s">
        <v>69</v>
      </c>
      <c r="E132" s="37" t="s">
        <v>126</v>
      </c>
    </row>
    <row r="133" spans="1:16" ht="12.75">
      <c r="A133" s="26" t="s">
        <v>60</v>
      </c>
      <c s="31" t="s">
        <v>177</v>
      </c>
      <c s="31" t="s">
        <v>1632</v>
      </c>
      <c s="26" t="s">
        <v>39</v>
      </c>
      <c s="32" t="s">
        <v>1633</v>
      </c>
      <c s="33" t="s">
        <v>81</v>
      </c>
      <c s="34">
        <v>1</v>
      </c>
      <c s="35">
        <v>0</v>
      </c>
      <c s="35">
        <f>ROUND(ROUND(H133,2)*ROUND(G133,3),2)</f>
      </c>
      <c s="33" t="s">
        <v>64</v>
      </c>
      <c r="O133">
        <f>(I133*21)/100</f>
      </c>
      <c t="s">
        <v>33</v>
      </c>
    </row>
    <row r="134" spans="1:5" ht="12.75">
      <c r="A134" s="36" t="s">
        <v>65</v>
      </c>
      <c r="E134" s="37" t="s">
        <v>66</v>
      </c>
    </row>
    <row r="135" spans="1:5" ht="12.75">
      <c r="A135" s="38" t="s">
        <v>67</v>
      </c>
      <c r="E135" s="39" t="s">
        <v>1623</v>
      </c>
    </row>
    <row r="136" spans="1:5" ht="102">
      <c r="A136" t="s">
        <v>69</v>
      </c>
      <c r="E136" s="37" t="s">
        <v>126</v>
      </c>
    </row>
    <row r="137" spans="1:16" ht="12.75">
      <c r="A137" s="26" t="s">
        <v>60</v>
      </c>
      <c s="31" t="s">
        <v>180</v>
      </c>
      <c s="31" t="s">
        <v>1634</v>
      </c>
      <c s="26" t="s">
        <v>39</v>
      </c>
      <c s="32" t="s">
        <v>1635</v>
      </c>
      <c s="33" t="s">
        <v>81</v>
      </c>
      <c s="34">
        <v>3</v>
      </c>
      <c s="35">
        <v>0</v>
      </c>
      <c s="35">
        <f>ROUND(ROUND(H137,2)*ROUND(G137,3),2)</f>
      </c>
      <c s="33" t="s">
        <v>64</v>
      </c>
      <c r="O137">
        <f>(I137*21)/100</f>
      </c>
      <c t="s">
        <v>33</v>
      </c>
    </row>
    <row r="138" spans="1:5" ht="12.75">
      <c r="A138" s="36" t="s">
        <v>65</v>
      </c>
      <c r="E138" s="37" t="s">
        <v>66</v>
      </c>
    </row>
    <row r="139" spans="1:5" ht="12.75">
      <c r="A139" s="38" t="s">
        <v>67</v>
      </c>
      <c r="E139" s="39" t="s">
        <v>1623</v>
      </c>
    </row>
    <row r="140" spans="1:5" ht="89.25">
      <c r="A140" t="s">
        <v>69</v>
      </c>
      <c r="E140" s="37" t="s">
        <v>1636</v>
      </c>
    </row>
    <row r="141" spans="1:16" ht="12.75">
      <c r="A141" s="26" t="s">
        <v>60</v>
      </c>
      <c s="31" t="s">
        <v>184</v>
      </c>
      <c s="31" t="s">
        <v>1637</v>
      </c>
      <c s="26" t="s">
        <v>39</v>
      </c>
      <c s="32" t="s">
        <v>1638</v>
      </c>
      <c s="33" t="s">
        <v>81</v>
      </c>
      <c s="34">
        <v>1</v>
      </c>
      <c s="35">
        <v>0</v>
      </c>
      <c s="35">
        <f>ROUND(ROUND(H141,2)*ROUND(G141,3),2)</f>
      </c>
      <c s="33" t="s">
        <v>64</v>
      </c>
      <c r="O141">
        <f>(I141*21)/100</f>
      </c>
      <c t="s">
        <v>33</v>
      </c>
    </row>
    <row r="142" spans="1:5" ht="12.75">
      <c r="A142" s="36" t="s">
        <v>65</v>
      </c>
      <c r="E142" s="37" t="s">
        <v>66</v>
      </c>
    </row>
    <row r="143" spans="1:5" ht="12.75">
      <c r="A143" s="38" t="s">
        <v>67</v>
      </c>
      <c r="E143" s="39" t="s">
        <v>1623</v>
      </c>
    </row>
    <row r="144" spans="1:5" ht="102">
      <c r="A144" t="s">
        <v>69</v>
      </c>
      <c r="E144" s="37" t="s">
        <v>126</v>
      </c>
    </row>
    <row r="145" spans="1:16" ht="12.75">
      <c r="A145" s="26" t="s">
        <v>60</v>
      </c>
      <c s="31" t="s">
        <v>188</v>
      </c>
      <c s="31" t="s">
        <v>1639</v>
      </c>
      <c s="26" t="s">
        <v>39</v>
      </c>
      <c s="32" t="s">
        <v>1640</v>
      </c>
      <c s="33" t="s">
        <v>81</v>
      </c>
      <c s="34">
        <v>1</v>
      </c>
      <c s="35">
        <v>0</v>
      </c>
      <c s="35">
        <f>ROUND(ROUND(H145,2)*ROUND(G145,3),2)</f>
      </c>
      <c s="33" t="s">
        <v>64</v>
      </c>
      <c r="O145">
        <f>(I145*21)/100</f>
      </c>
      <c t="s">
        <v>33</v>
      </c>
    </row>
    <row r="146" spans="1:5" ht="12.75">
      <c r="A146" s="36" t="s">
        <v>65</v>
      </c>
      <c r="E146" s="37" t="s">
        <v>66</v>
      </c>
    </row>
    <row r="147" spans="1:5" ht="12.75">
      <c r="A147" s="38" t="s">
        <v>67</v>
      </c>
      <c r="E147" s="39" t="s">
        <v>1623</v>
      </c>
    </row>
    <row r="148" spans="1:5" ht="102">
      <c r="A148" t="s">
        <v>69</v>
      </c>
      <c r="E148" s="37" t="s">
        <v>126</v>
      </c>
    </row>
    <row r="149" spans="1:16" ht="12.75">
      <c r="A149" s="26" t="s">
        <v>60</v>
      </c>
      <c s="31" t="s">
        <v>192</v>
      </c>
      <c s="31" t="s">
        <v>1641</v>
      </c>
      <c s="26" t="s">
        <v>39</v>
      </c>
      <c s="32" t="s">
        <v>1642</v>
      </c>
      <c s="33" t="s">
        <v>81</v>
      </c>
      <c s="34">
        <v>1</v>
      </c>
      <c s="35">
        <v>0</v>
      </c>
      <c s="35">
        <f>ROUND(ROUND(H149,2)*ROUND(G149,3),2)</f>
      </c>
      <c s="33" t="s">
        <v>64</v>
      </c>
      <c r="O149">
        <f>(I149*21)/100</f>
      </c>
      <c t="s">
        <v>33</v>
      </c>
    </row>
    <row r="150" spans="1:5" ht="12.75">
      <c r="A150" s="36" t="s">
        <v>65</v>
      </c>
      <c r="E150" s="37" t="s">
        <v>66</v>
      </c>
    </row>
    <row r="151" spans="1:5" ht="12.75">
      <c r="A151" s="38" t="s">
        <v>67</v>
      </c>
      <c r="E151" s="39" t="s">
        <v>1623</v>
      </c>
    </row>
    <row r="152" spans="1:5" ht="102">
      <c r="A152" t="s">
        <v>69</v>
      </c>
      <c r="E152" s="37" t="s">
        <v>126</v>
      </c>
    </row>
    <row r="153" spans="1:16" ht="12.75">
      <c r="A153" s="26" t="s">
        <v>60</v>
      </c>
      <c s="31" t="s">
        <v>196</v>
      </c>
      <c s="31" t="s">
        <v>1643</v>
      </c>
      <c s="26" t="s">
        <v>39</v>
      </c>
      <c s="32" t="s">
        <v>1644</v>
      </c>
      <c s="33" t="s">
        <v>81</v>
      </c>
      <c s="34">
        <v>1</v>
      </c>
      <c s="35">
        <v>0</v>
      </c>
      <c s="35">
        <f>ROUND(ROUND(H153,2)*ROUND(G153,3),2)</f>
      </c>
      <c s="33" t="s">
        <v>64</v>
      </c>
      <c r="O153">
        <f>(I153*21)/100</f>
      </c>
      <c t="s">
        <v>33</v>
      </c>
    </row>
    <row r="154" spans="1:5" ht="12.75">
      <c r="A154" s="36" t="s">
        <v>65</v>
      </c>
      <c r="E154" s="37" t="s">
        <v>66</v>
      </c>
    </row>
    <row r="155" spans="1:5" ht="12.75">
      <c r="A155" s="38" t="s">
        <v>67</v>
      </c>
      <c r="E155" s="39" t="s">
        <v>1623</v>
      </c>
    </row>
    <row r="156" spans="1:5" ht="102">
      <c r="A156" t="s">
        <v>69</v>
      </c>
      <c r="E156" s="37" t="s">
        <v>126</v>
      </c>
    </row>
    <row r="157" spans="1:16" ht="12.75">
      <c r="A157" s="26" t="s">
        <v>60</v>
      </c>
      <c s="31" t="s">
        <v>200</v>
      </c>
      <c s="31" t="s">
        <v>1645</v>
      </c>
      <c s="26" t="s">
        <v>39</v>
      </c>
      <c s="32" t="s">
        <v>1646</v>
      </c>
      <c s="33" t="s">
        <v>81</v>
      </c>
      <c s="34">
        <v>1</v>
      </c>
      <c s="35">
        <v>0</v>
      </c>
      <c s="35">
        <f>ROUND(ROUND(H157,2)*ROUND(G157,3),2)</f>
      </c>
      <c s="33" t="s">
        <v>64</v>
      </c>
      <c r="O157">
        <f>(I157*21)/100</f>
      </c>
      <c t="s">
        <v>33</v>
      </c>
    </row>
    <row r="158" spans="1:5" ht="12.75">
      <c r="A158" s="36" t="s">
        <v>65</v>
      </c>
      <c r="E158" s="37" t="s">
        <v>66</v>
      </c>
    </row>
    <row r="159" spans="1:5" ht="12.75">
      <c r="A159" s="38" t="s">
        <v>67</v>
      </c>
      <c r="E159" s="39" t="s">
        <v>1623</v>
      </c>
    </row>
    <row r="160" spans="1:5" ht="102">
      <c r="A160" t="s">
        <v>69</v>
      </c>
      <c r="E160" s="37" t="s">
        <v>126</v>
      </c>
    </row>
    <row r="161" spans="1:16" ht="12.75">
      <c r="A161" s="26" t="s">
        <v>60</v>
      </c>
      <c s="31" t="s">
        <v>204</v>
      </c>
      <c s="31" t="s">
        <v>1647</v>
      </c>
      <c s="26" t="s">
        <v>39</v>
      </c>
      <c s="32" t="s">
        <v>1648</v>
      </c>
      <c s="33" t="s">
        <v>81</v>
      </c>
      <c s="34">
        <v>1</v>
      </c>
      <c s="35">
        <v>0</v>
      </c>
      <c s="35">
        <f>ROUND(ROUND(H161,2)*ROUND(G161,3),2)</f>
      </c>
      <c s="33" t="s">
        <v>64</v>
      </c>
      <c r="O161">
        <f>(I161*21)/100</f>
      </c>
      <c t="s">
        <v>33</v>
      </c>
    </row>
    <row r="162" spans="1:5" ht="12.75">
      <c r="A162" s="36" t="s">
        <v>65</v>
      </c>
      <c r="E162" s="37" t="s">
        <v>66</v>
      </c>
    </row>
    <row r="163" spans="1:5" ht="12.75">
      <c r="A163" s="38" t="s">
        <v>67</v>
      </c>
      <c r="E163" s="39" t="s">
        <v>1623</v>
      </c>
    </row>
    <row r="164" spans="1:5" ht="102">
      <c r="A164" t="s">
        <v>69</v>
      </c>
      <c r="E164" s="37" t="s">
        <v>126</v>
      </c>
    </row>
    <row r="165" spans="1:16" ht="12.75">
      <c r="A165" s="26" t="s">
        <v>60</v>
      </c>
      <c s="31" t="s">
        <v>208</v>
      </c>
      <c s="31" t="s">
        <v>128</v>
      </c>
      <c s="26" t="s">
        <v>39</v>
      </c>
      <c s="32" t="s">
        <v>129</v>
      </c>
      <c s="33" t="s">
        <v>81</v>
      </c>
      <c s="34">
        <v>9</v>
      </c>
      <c s="35">
        <v>0</v>
      </c>
      <c s="35">
        <f>ROUND(ROUND(H165,2)*ROUND(G165,3),2)</f>
      </c>
      <c s="33" t="s">
        <v>64</v>
      </c>
      <c r="O165">
        <f>(I165*21)/100</f>
      </c>
      <c t="s">
        <v>33</v>
      </c>
    </row>
    <row r="166" spans="1:5" ht="12.75">
      <c r="A166" s="36" t="s">
        <v>65</v>
      </c>
      <c r="E166" s="37" t="s">
        <v>66</v>
      </c>
    </row>
    <row r="167" spans="1:5" ht="12.75">
      <c r="A167" s="38" t="s">
        <v>67</v>
      </c>
      <c r="E167" s="39" t="s">
        <v>1623</v>
      </c>
    </row>
    <row r="168" spans="1:5" ht="102">
      <c r="A168" t="s">
        <v>69</v>
      </c>
      <c r="E168" s="37" t="s">
        <v>130</v>
      </c>
    </row>
    <row r="169" spans="1:16" ht="12.75">
      <c r="A169" s="26" t="s">
        <v>60</v>
      </c>
      <c s="31" t="s">
        <v>212</v>
      </c>
      <c s="31" t="s">
        <v>1649</v>
      </c>
      <c s="26" t="s">
        <v>39</v>
      </c>
      <c s="32" t="s">
        <v>1650</v>
      </c>
      <c s="33" t="s">
        <v>81</v>
      </c>
      <c s="34">
        <v>12</v>
      </c>
      <c s="35">
        <v>0</v>
      </c>
      <c s="35">
        <f>ROUND(ROUND(H169,2)*ROUND(G169,3),2)</f>
      </c>
      <c s="33" t="s">
        <v>64</v>
      </c>
      <c r="O169">
        <f>(I169*21)/100</f>
      </c>
      <c t="s">
        <v>33</v>
      </c>
    </row>
    <row r="170" spans="1:5" ht="12.75">
      <c r="A170" s="36" t="s">
        <v>65</v>
      </c>
      <c r="E170" s="37" t="s">
        <v>66</v>
      </c>
    </row>
    <row r="171" spans="1:5" ht="12.75">
      <c r="A171" s="38" t="s">
        <v>67</v>
      </c>
      <c r="E171" s="39" t="s">
        <v>1623</v>
      </c>
    </row>
    <row r="172" spans="1:5" ht="102">
      <c r="A172" t="s">
        <v>69</v>
      </c>
      <c r="E172" s="37" t="s">
        <v>130</v>
      </c>
    </row>
    <row r="173" spans="1:18" ht="12.75" customHeight="1">
      <c r="A173" s="6" t="s">
        <v>58</v>
      </c>
      <c s="6"/>
      <c s="41" t="s">
        <v>32</v>
      </c>
      <c s="6"/>
      <c s="29" t="s">
        <v>1651</v>
      </c>
      <c s="6"/>
      <c s="6"/>
      <c s="6"/>
      <c s="42">
        <f>0+Q173</f>
      </c>
      <c s="6"/>
      <c r="O173">
        <f>0+R173</f>
      </c>
      <c r="Q173">
        <f>0+I174+I178+I182+I186+I190+I194+I198</f>
      </c>
      <c>
        <f>0+O174+O178+O182+O186+O190+O194+O198</f>
      </c>
    </row>
    <row r="174" spans="1:16" ht="12.75">
      <c r="A174" s="26" t="s">
        <v>60</v>
      </c>
      <c s="31" t="s">
        <v>216</v>
      </c>
      <c s="31" t="s">
        <v>1652</v>
      </c>
      <c s="26" t="s">
        <v>39</v>
      </c>
      <c s="32" t="s">
        <v>1653</v>
      </c>
      <c s="33" t="s">
        <v>81</v>
      </c>
      <c s="34">
        <v>1</v>
      </c>
      <c s="35">
        <v>0</v>
      </c>
      <c s="35">
        <f>ROUND(ROUND(H174,2)*ROUND(G174,3),2)</f>
      </c>
      <c s="33" t="s">
        <v>64</v>
      </c>
      <c r="O174">
        <f>(I174*21)/100</f>
      </c>
      <c t="s">
        <v>33</v>
      </c>
    </row>
    <row r="175" spans="1:5" ht="12.75">
      <c r="A175" s="36" t="s">
        <v>65</v>
      </c>
      <c r="E175" s="37" t="s">
        <v>66</v>
      </c>
    </row>
    <row r="176" spans="1:5" ht="12.75">
      <c r="A176" s="38" t="s">
        <v>67</v>
      </c>
      <c r="E176" s="39" t="s">
        <v>1654</v>
      </c>
    </row>
    <row r="177" spans="1:5" ht="114.75">
      <c r="A177" t="s">
        <v>69</v>
      </c>
      <c r="E177" s="37" t="s">
        <v>1655</v>
      </c>
    </row>
    <row r="178" spans="1:16" ht="25.5">
      <c r="A178" s="26" t="s">
        <v>60</v>
      </c>
      <c s="31" t="s">
        <v>220</v>
      </c>
      <c s="31" t="s">
        <v>1656</v>
      </c>
      <c s="26" t="s">
        <v>39</v>
      </c>
      <c s="32" t="s">
        <v>1657</v>
      </c>
      <c s="33" t="s">
        <v>81</v>
      </c>
      <c s="34">
        <v>1</v>
      </c>
      <c s="35">
        <v>0</v>
      </c>
      <c s="35">
        <f>ROUND(ROUND(H178,2)*ROUND(G178,3),2)</f>
      </c>
      <c s="33" t="s">
        <v>64</v>
      </c>
      <c r="O178">
        <f>(I178*21)/100</f>
      </c>
      <c t="s">
        <v>33</v>
      </c>
    </row>
    <row r="179" spans="1:5" ht="12.75">
      <c r="A179" s="36" t="s">
        <v>65</v>
      </c>
      <c r="E179" s="37" t="s">
        <v>66</v>
      </c>
    </row>
    <row r="180" spans="1:5" ht="12.75">
      <c r="A180" s="38" t="s">
        <v>67</v>
      </c>
      <c r="E180" s="39" t="s">
        <v>1658</v>
      </c>
    </row>
    <row r="181" spans="1:5" ht="102">
      <c r="A181" t="s">
        <v>69</v>
      </c>
      <c r="E181" s="37" t="s">
        <v>784</v>
      </c>
    </row>
    <row r="182" spans="1:16" ht="25.5">
      <c r="A182" s="26" t="s">
        <v>60</v>
      </c>
      <c s="31" t="s">
        <v>224</v>
      </c>
      <c s="31" t="s">
        <v>136</v>
      </c>
      <c s="26" t="s">
        <v>39</v>
      </c>
      <c s="32" t="s">
        <v>137</v>
      </c>
      <c s="33" t="s">
        <v>81</v>
      </c>
      <c s="34">
        <v>1</v>
      </c>
      <c s="35">
        <v>0</v>
      </c>
      <c s="35">
        <f>ROUND(ROUND(H182,2)*ROUND(G182,3),2)</f>
      </c>
      <c s="33" t="s">
        <v>64</v>
      </c>
      <c r="O182">
        <f>(I182*21)/100</f>
      </c>
      <c t="s">
        <v>33</v>
      </c>
    </row>
    <row r="183" spans="1:5" ht="12.75">
      <c r="A183" s="36" t="s">
        <v>65</v>
      </c>
      <c r="E183" s="37" t="s">
        <v>66</v>
      </c>
    </row>
    <row r="184" spans="1:5" ht="12.75">
      <c r="A184" s="38" t="s">
        <v>67</v>
      </c>
      <c r="E184" s="39" t="s">
        <v>1658</v>
      </c>
    </row>
    <row r="185" spans="1:5" ht="89.25">
      <c r="A185" t="s">
        <v>69</v>
      </c>
      <c r="E185" s="37" t="s">
        <v>138</v>
      </c>
    </row>
    <row r="186" spans="1:16" ht="12.75">
      <c r="A186" s="26" t="s">
        <v>60</v>
      </c>
      <c s="31" t="s">
        <v>228</v>
      </c>
      <c s="31" t="s">
        <v>786</v>
      </c>
      <c s="26" t="s">
        <v>39</v>
      </c>
      <c s="32" t="s">
        <v>787</v>
      </c>
      <c s="33" t="s">
        <v>375</v>
      </c>
      <c s="34">
        <v>32</v>
      </c>
      <c s="35">
        <v>0</v>
      </c>
      <c s="35">
        <f>ROUND(ROUND(H186,2)*ROUND(G186,3),2)</f>
      </c>
      <c s="33" t="s">
        <v>64</v>
      </c>
      <c r="O186">
        <f>(I186*21)/100</f>
      </c>
      <c t="s">
        <v>33</v>
      </c>
    </row>
    <row r="187" spans="1:5" ht="12.75">
      <c r="A187" s="36" t="s">
        <v>65</v>
      </c>
      <c r="E187" s="37" t="s">
        <v>66</v>
      </c>
    </row>
    <row r="188" spans="1:5" ht="12.75">
      <c r="A188" s="38" t="s">
        <v>67</v>
      </c>
      <c r="E188" s="39" t="s">
        <v>1658</v>
      </c>
    </row>
    <row r="189" spans="1:5" ht="89.25">
      <c r="A189" t="s">
        <v>69</v>
      </c>
      <c r="E189" s="37" t="s">
        <v>788</v>
      </c>
    </row>
    <row r="190" spans="1:16" ht="12.75">
      <c r="A190" s="26" t="s">
        <v>60</v>
      </c>
      <c s="31" t="s">
        <v>233</v>
      </c>
      <c s="31" t="s">
        <v>1659</v>
      </c>
      <c s="26" t="s">
        <v>39</v>
      </c>
      <c s="32" t="s">
        <v>1660</v>
      </c>
      <c s="33" t="s">
        <v>375</v>
      </c>
      <c s="34">
        <v>16</v>
      </c>
      <c s="35">
        <v>0</v>
      </c>
      <c s="35">
        <f>ROUND(ROUND(H190,2)*ROUND(G190,3),2)</f>
      </c>
      <c s="33" t="s">
        <v>64</v>
      </c>
      <c r="O190">
        <f>(I190*21)/100</f>
      </c>
      <c t="s">
        <v>33</v>
      </c>
    </row>
    <row r="191" spans="1:5" ht="12.75">
      <c r="A191" s="36" t="s">
        <v>65</v>
      </c>
      <c r="E191" s="37" t="s">
        <v>66</v>
      </c>
    </row>
    <row r="192" spans="1:5" ht="12.75">
      <c r="A192" s="38" t="s">
        <v>67</v>
      </c>
      <c r="E192" s="39" t="s">
        <v>1658</v>
      </c>
    </row>
    <row r="193" spans="1:5" ht="102">
      <c r="A193" t="s">
        <v>69</v>
      </c>
      <c r="E193" s="37" t="s">
        <v>1661</v>
      </c>
    </row>
    <row r="194" spans="1:16" ht="12.75">
      <c r="A194" s="26" t="s">
        <v>60</v>
      </c>
      <c s="31" t="s">
        <v>237</v>
      </c>
      <c s="31" t="s">
        <v>1662</v>
      </c>
      <c s="26" t="s">
        <v>39</v>
      </c>
      <c s="32" t="s">
        <v>1663</v>
      </c>
      <c s="33" t="s">
        <v>375</v>
      </c>
      <c s="34">
        <v>48</v>
      </c>
      <c s="35">
        <v>0</v>
      </c>
      <c s="35">
        <f>ROUND(ROUND(H194,2)*ROUND(G194,3),2)</f>
      </c>
      <c s="33" t="s">
        <v>64</v>
      </c>
      <c r="O194">
        <f>(I194*21)/100</f>
      </c>
      <c t="s">
        <v>33</v>
      </c>
    </row>
    <row r="195" spans="1:5" ht="12.75">
      <c r="A195" s="36" t="s">
        <v>65</v>
      </c>
      <c r="E195" s="37" t="s">
        <v>66</v>
      </c>
    </row>
    <row r="196" spans="1:5" ht="12.75">
      <c r="A196" s="38" t="s">
        <v>67</v>
      </c>
      <c r="E196" s="39" t="s">
        <v>1658</v>
      </c>
    </row>
    <row r="197" spans="1:5" ht="89.25">
      <c r="A197" t="s">
        <v>69</v>
      </c>
      <c r="E197" s="37" t="s">
        <v>1664</v>
      </c>
    </row>
    <row r="198" spans="1:16" ht="12.75">
      <c r="A198" s="26" t="s">
        <v>60</v>
      </c>
      <c s="31" t="s">
        <v>241</v>
      </c>
      <c s="31" t="s">
        <v>1665</v>
      </c>
      <c s="26" t="s">
        <v>39</v>
      </c>
      <c s="32" t="s">
        <v>1666</v>
      </c>
      <c s="33" t="s">
        <v>375</v>
      </c>
      <c s="34">
        <v>32</v>
      </c>
      <c s="35">
        <v>0</v>
      </c>
      <c s="35">
        <f>ROUND(ROUND(H198,2)*ROUND(G198,3),2)</f>
      </c>
      <c s="33" t="s">
        <v>64</v>
      </c>
      <c r="O198">
        <f>(I198*21)/100</f>
      </c>
      <c t="s">
        <v>33</v>
      </c>
    </row>
    <row r="199" spans="1:5" ht="12.75">
      <c r="A199" s="36" t="s">
        <v>65</v>
      </c>
      <c r="E199" s="37" t="s">
        <v>66</v>
      </c>
    </row>
    <row r="200" spans="1:5" ht="12.75">
      <c r="A200" s="38" t="s">
        <v>67</v>
      </c>
      <c r="E200" s="39" t="s">
        <v>1658</v>
      </c>
    </row>
    <row r="201" spans="1:5" ht="89.25">
      <c r="A201" t="s">
        <v>69</v>
      </c>
      <c r="E201" s="37" t="s">
        <v>1667</v>
      </c>
    </row>
    <row r="202" spans="1:18" ht="12.75" customHeight="1">
      <c r="A202" s="6" t="s">
        <v>58</v>
      </c>
      <c s="6"/>
      <c s="41" t="s">
        <v>817</v>
      </c>
      <c s="6"/>
      <c s="29" t="s">
        <v>818</v>
      </c>
      <c s="6"/>
      <c s="6"/>
      <c s="6"/>
      <c s="42">
        <f>0+Q202</f>
      </c>
      <c s="6"/>
      <c r="O202">
        <f>0+R202</f>
      </c>
      <c r="Q202">
        <f>0+I203</f>
      </c>
      <c>
        <f>0+O203</f>
      </c>
    </row>
    <row r="203" spans="1:16" ht="38.25">
      <c r="A203" s="26" t="s">
        <v>60</v>
      </c>
      <c s="31" t="s">
        <v>245</v>
      </c>
      <c s="31" t="s">
        <v>820</v>
      </c>
      <c s="26" t="s">
        <v>419</v>
      </c>
      <c s="32" t="s">
        <v>1057</v>
      </c>
      <c s="33" t="s">
        <v>822</v>
      </c>
      <c s="34">
        <v>1.5</v>
      </c>
      <c s="35">
        <v>0</v>
      </c>
      <c s="35">
        <f>ROUND(ROUND(H203,2)*ROUND(G203,3),2)</f>
      </c>
      <c s="33" t="s">
        <v>457</v>
      </c>
      <c r="O203">
        <f>(I203*21)/100</f>
      </c>
      <c t="s">
        <v>33</v>
      </c>
    </row>
    <row r="204" spans="1:5" ht="12.75">
      <c r="A204" s="36" t="s">
        <v>65</v>
      </c>
      <c r="E204" s="37" t="s">
        <v>823</v>
      </c>
    </row>
    <row r="205" spans="1:5" ht="12.75">
      <c r="A205" s="38" t="s">
        <v>67</v>
      </c>
      <c r="E205" s="39" t="s">
        <v>588</v>
      </c>
    </row>
    <row r="206" spans="1:5" ht="114.75">
      <c r="A206" t="s">
        <v>69</v>
      </c>
      <c r="E206" s="37" t="s">
        <v>838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0+O11+O28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1672</v>
      </c>
      <c s="43">
        <f>0+I11+I28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1668</v>
      </c>
      <c s="1"/>
      <c s="14" t="s">
        <v>1669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1670</v>
      </c>
      <c s="1"/>
      <c s="14" t="s">
        <v>1671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1672</v>
      </c>
      <c s="6"/>
      <c s="18" t="s">
        <v>1673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39</v>
      </c>
      <c s="27"/>
      <c s="29" t="s">
        <v>857</v>
      </c>
      <c s="27"/>
      <c s="27"/>
      <c s="27"/>
      <c s="30">
        <f>0+Q11</f>
      </c>
      <c s="27"/>
      <c r="O11">
        <f>0+R11</f>
      </c>
      <c r="Q11">
        <f>0+I12+I16+I20+I24</f>
      </c>
      <c>
        <f>0+O12+O16+O20+O24</f>
      </c>
    </row>
    <row r="12" spans="1:16" ht="12.75">
      <c r="A12" s="26" t="s">
        <v>60</v>
      </c>
      <c s="31" t="s">
        <v>39</v>
      </c>
      <c s="31" t="s">
        <v>1677</v>
      </c>
      <c s="26" t="s">
        <v>66</v>
      </c>
      <c s="32" t="s">
        <v>1678</v>
      </c>
      <c s="33" t="s">
        <v>85</v>
      </c>
      <c s="34">
        <v>215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38.25">
      <c r="A14" s="38" t="s">
        <v>67</v>
      </c>
      <c r="E14" s="39" t="s">
        <v>1679</v>
      </c>
    </row>
    <row r="15" spans="1:5" ht="38.25">
      <c r="A15" t="s">
        <v>69</v>
      </c>
      <c r="E15" s="37" t="s">
        <v>1680</v>
      </c>
    </row>
    <row r="16" spans="1:16" ht="12.75">
      <c r="A16" s="26" t="s">
        <v>60</v>
      </c>
      <c s="31" t="s">
        <v>33</v>
      </c>
      <c s="31" t="s">
        <v>1681</v>
      </c>
      <c s="26" t="s">
        <v>66</v>
      </c>
      <c s="32" t="s">
        <v>1682</v>
      </c>
      <c s="33" t="s">
        <v>594</v>
      </c>
      <c s="34">
        <v>25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38.25">
      <c r="A18" s="38" t="s">
        <v>67</v>
      </c>
      <c r="E18" s="39" t="s">
        <v>1683</v>
      </c>
    </row>
    <row r="19" spans="1:5" ht="165.75">
      <c r="A19" t="s">
        <v>69</v>
      </c>
      <c r="E19" s="37" t="s">
        <v>1684</v>
      </c>
    </row>
    <row r="20" spans="1:16" ht="12.75">
      <c r="A20" s="26" t="s">
        <v>60</v>
      </c>
      <c s="31" t="s">
        <v>32</v>
      </c>
      <c s="31" t="s">
        <v>1685</v>
      </c>
      <c s="26" t="s">
        <v>66</v>
      </c>
      <c s="32" t="s">
        <v>1686</v>
      </c>
      <c s="33" t="s">
        <v>594</v>
      </c>
      <c s="34">
        <v>4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38.25">
      <c r="A22" s="38" t="s">
        <v>67</v>
      </c>
      <c r="E22" s="39" t="s">
        <v>1687</v>
      </c>
    </row>
    <row r="23" spans="1:5" ht="165.75">
      <c r="A23" t="s">
        <v>69</v>
      </c>
      <c r="E23" s="37" t="s">
        <v>1684</v>
      </c>
    </row>
    <row r="24" spans="1:16" ht="12.75">
      <c r="A24" s="26" t="s">
        <v>60</v>
      </c>
      <c s="31" t="s">
        <v>43</v>
      </c>
      <c s="31" t="s">
        <v>1688</v>
      </c>
      <c s="26" t="s">
        <v>66</v>
      </c>
      <c s="32" t="s">
        <v>1689</v>
      </c>
      <c s="33" t="s">
        <v>594</v>
      </c>
      <c s="34">
        <v>69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66</v>
      </c>
    </row>
    <row r="26" spans="1:5" ht="51">
      <c r="A26" s="38" t="s">
        <v>67</v>
      </c>
      <c r="E26" s="39" t="s">
        <v>1690</v>
      </c>
    </row>
    <row r="27" spans="1:5" ht="165.75">
      <c r="A27" t="s">
        <v>69</v>
      </c>
      <c r="E27" s="37" t="s">
        <v>1684</v>
      </c>
    </row>
    <row r="28" spans="1:18" ht="12.75" customHeight="1">
      <c r="A28" s="6" t="s">
        <v>58</v>
      </c>
      <c s="6"/>
      <c s="41" t="s">
        <v>817</v>
      </c>
      <c s="6"/>
      <c s="29" t="s">
        <v>818</v>
      </c>
      <c s="6"/>
      <c s="6"/>
      <c s="6"/>
      <c s="42">
        <f>0+Q28</f>
      </c>
      <c s="6"/>
      <c r="O28">
        <f>0+R28</f>
      </c>
      <c r="Q28">
        <f>0+I29</f>
      </c>
      <c>
        <f>0+O29</f>
      </c>
    </row>
    <row r="29" spans="1:16" ht="25.5">
      <c r="A29" s="26" t="s">
        <v>60</v>
      </c>
      <c s="31" t="s">
        <v>45</v>
      </c>
      <c s="31" t="s">
        <v>830</v>
      </c>
      <c s="26" t="s">
        <v>419</v>
      </c>
      <c s="32" t="s">
        <v>1691</v>
      </c>
      <c s="33" t="s">
        <v>822</v>
      </c>
      <c s="34">
        <v>53.05</v>
      </c>
      <c s="35">
        <v>0</v>
      </c>
      <c s="35">
        <f>ROUND(ROUND(H29,2)*ROUND(G29,3),2)</f>
      </c>
      <c s="33" t="s">
        <v>888</v>
      </c>
      <c r="O29">
        <f>(I29*21)/100</f>
      </c>
      <c t="s">
        <v>33</v>
      </c>
    </row>
    <row r="30" spans="1:5" ht="12.75">
      <c r="A30" s="36" t="s">
        <v>65</v>
      </c>
      <c r="E30" s="37" t="s">
        <v>823</v>
      </c>
    </row>
    <row r="31" spans="1:5" ht="12.75">
      <c r="A31" s="38" t="s">
        <v>67</v>
      </c>
      <c r="E31" s="39" t="s">
        <v>1692</v>
      </c>
    </row>
    <row r="32" spans="1:5" ht="102">
      <c r="A32" t="s">
        <v>69</v>
      </c>
      <c r="E32" s="37" t="s">
        <v>1693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1694</v>
      </c>
      <c s="43">
        <f>0+I11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1668</v>
      </c>
      <c s="1"/>
      <c s="14" t="s">
        <v>1669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1670</v>
      </c>
      <c s="1"/>
      <c s="14" t="s">
        <v>1671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1694</v>
      </c>
      <c s="6"/>
      <c s="18" t="s">
        <v>1695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39</v>
      </c>
      <c s="27"/>
      <c s="29" t="s">
        <v>857</v>
      </c>
      <c s="27"/>
      <c s="27"/>
      <c s="27"/>
      <c s="30">
        <f>0+Q11</f>
      </c>
      <c s="27"/>
      <c r="O11">
        <f>0+R11</f>
      </c>
      <c r="Q11">
        <f>0+I12+I16+I20+I24+I28+I32</f>
      </c>
      <c>
        <f>0+O12+O16+O20+O24+O28+O32</f>
      </c>
    </row>
    <row r="12" spans="1:16" ht="12.75">
      <c r="A12" s="26" t="s">
        <v>60</v>
      </c>
      <c s="31" t="s">
        <v>39</v>
      </c>
      <c s="31" t="s">
        <v>1697</v>
      </c>
      <c s="26" t="s">
        <v>66</v>
      </c>
      <c s="32" t="s">
        <v>1698</v>
      </c>
      <c s="33" t="s">
        <v>85</v>
      </c>
      <c s="34">
        <v>3.6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25.5">
      <c r="A14" s="38" t="s">
        <v>67</v>
      </c>
      <c r="E14" s="39" t="s">
        <v>1699</v>
      </c>
    </row>
    <row r="15" spans="1:5" ht="38.25">
      <c r="A15" t="s">
        <v>69</v>
      </c>
      <c r="E15" s="37" t="s">
        <v>1700</v>
      </c>
    </row>
    <row r="16" spans="1:16" ht="12.75">
      <c r="A16" s="26" t="s">
        <v>60</v>
      </c>
      <c s="31" t="s">
        <v>33</v>
      </c>
      <c s="31" t="s">
        <v>1701</v>
      </c>
      <c s="26" t="s">
        <v>66</v>
      </c>
      <c s="32" t="s">
        <v>1702</v>
      </c>
      <c s="33" t="s">
        <v>85</v>
      </c>
      <c s="34">
        <v>540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25.5">
      <c r="A18" s="38" t="s">
        <v>67</v>
      </c>
      <c r="E18" s="39" t="s">
        <v>1703</v>
      </c>
    </row>
    <row r="19" spans="1:5" ht="12.75">
      <c r="A19" t="s">
        <v>69</v>
      </c>
      <c r="E19" s="37" t="s">
        <v>1704</v>
      </c>
    </row>
    <row r="20" spans="1:16" ht="12.75">
      <c r="A20" s="26" t="s">
        <v>60</v>
      </c>
      <c s="31" t="s">
        <v>32</v>
      </c>
      <c s="31" t="s">
        <v>1705</v>
      </c>
      <c s="26" t="s">
        <v>66</v>
      </c>
      <c s="32" t="s">
        <v>1706</v>
      </c>
      <c s="33" t="s">
        <v>594</v>
      </c>
      <c s="34">
        <v>540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25.5">
      <c r="A22" s="38" t="s">
        <v>67</v>
      </c>
      <c r="E22" s="39" t="s">
        <v>1707</v>
      </c>
    </row>
    <row r="23" spans="1:5" ht="38.25">
      <c r="A23" t="s">
        <v>69</v>
      </c>
      <c r="E23" s="37" t="s">
        <v>1708</v>
      </c>
    </row>
    <row r="24" spans="1:16" ht="12.75">
      <c r="A24" s="26" t="s">
        <v>60</v>
      </c>
      <c s="31" t="s">
        <v>43</v>
      </c>
      <c s="31" t="s">
        <v>1111</v>
      </c>
      <c s="26" t="s">
        <v>66</v>
      </c>
      <c s="32" t="s">
        <v>1112</v>
      </c>
      <c s="33" t="s">
        <v>516</v>
      </c>
      <c s="34">
        <v>72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66</v>
      </c>
    </row>
    <row r="26" spans="1:5" ht="25.5">
      <c r="A26" s="38" t="s">
        <v>67</v>
      </c>
      <c r="E26" s="39" t="s">
        <v>1709</v>
      </c>
    </row>
    <row r="27" spans="1:5" ht="38.25">
      <c r="A27" t="s">
        <v>69</v>
      </c>
      <c r="E27" s="37" t="s">
        <v>1114</v>
      </c>
    </row>
    <row r="28" spans="1:16" ht="25.5">
      <c r="A28" s="26" t="s">
        <v>60</v>
      </c>
      <c s="31" t="s">
        <v>45</v>
      </c>
      <c s="31" t="s">
        <v>1710</v>
      </c>
      <c s="26" t="s">
        <v>66</v>
      </c>
      <c s="32" t="s">
        <v>1711</v>
      </c>
      <c s="33" t="s">
        <v>594</v>
      </c>
      <c s="34">
        <v>36</v>
      </c>
      <c s="35">
        <v>0</v>
      </c>
      <c s="35">
        <f>ROUND(ROUND(H28,2)*ROUND(G28,3),2)</f>
      </c>
      <c s="33" t="s">
        <v>457</v>
      </c>
      <c r="O28">
        <f>(I28*21)/100</f>
      </c>
      <c t="s">
        <v>33</v>
      </c>
    </row>
    <row r="29" spans="1:5" ht="12.75">
      <c r="A29" s="36" t="s">
        <v>65</v>
      </c>
      <c r="E29" s="37" t="s">
        <v>66</v>
      </c>
    </row>
    <row r="30" spans="1:5" ht="25.5">
      <c r="A30" s="38" t="s">
        <v>67</v>
      </c>
      <c r="E30" s="39" t="s">
        <v>1712</v>
      </c>
    </row>
    <row r="31" spans="1:5" ht="76.5">
      <c r="A31" t="s">
        <v>69</v>
      </c>
      <c r="E31" s="37" t="s">
        <v>1713</v>
      </c>
    </row>
    <row r="32" spans="1:16" ht="12.75">
      <c r="A32" s="26" t="s">
        <v>60</v>
      </c>
      <c s="31" t="s">
        <v>47</v>
      </c>
      <c s="31" t="s">
        <v>1714</v>
      </c>
      <c s="26" t="s">
        <v>66</v>
      </c>
      <c s="32" t="s">
        <v>1715</v>
      </c>
      <c s="33" t="s">
        <v>594</v>
      </c>
      <c s="34">
        <v>36</v>
      </c>
      <c s="35">
        <v>0</v>
      </c>
      <c s="35">
        <f>ROUND(ROUND(H32,2)*ROUND(G32,3),2)</f>
      </c>
      <c s="33" t="s">
        <v>457</v>
      </c>
      <c r="O32">
        <f>(I32*21)/100</f>
      </c>
      <c t="s">
        <v>33</v>
      </c>
    </row>
    <row r="33" spans="1:5" ht="12.75">
      <c r="A33" s="36" t="s">
        <v>65</v>
      </c>
      <c r="E33" s="37" t="s">
        <v>66</v>
      </c>
    </row>
    <row r="34" spans="1:5" ht="25.5">
      <c r="A34" s="38" t="s">
        <v>67</v>
      </c>
      <c r="E34" s="39" t="s">
        <v>1716</v>
      </c>
    </row>
    <row r="35" spans="1:5" ht="12.75">
      <c r="A35" t="s">
        <v>69</v>
      </c>
      <c r="E35" s="37" t="s">
        <v>1717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1720</v>
      </c>
      <c s="43">
        <f>0+I9+I22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1718</v>
      </c>
      <c s="1"/>
      <c s="14" t="s">
        <v>1719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1720</v>
      </c>
      <c s="6"/>
      <c s="18" t="s">
        <v>1719</v>
      </c>
      <c s="6"/>
      <c s="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1722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1723</v>
      </c>
      <c s="26" t="s">
        <v>66</v>
      </c>
      <c s="32" t="s">
        <v>1724</v>
      </c>
      <c s="33" t="s">
        <v>962</v>
      </c>
      <c s="34">
        <v>1</v>
      </c>
      <c s="35">
        <v>0</v>
      </c>
      <c s="35">
        <f>ROUND(ROUND(H10,2)*ROUND(G10,3),2)</f>
      </c>
      <c s="33" t="s">
        <v>803</v>
      </c>
      <c r="O10">
        <f>(I10*21)/100</f>
      </c>
      <c t="s">
        <v>33</v>
      </c>
    </row>
    <row r="11" spans="1:5" ht="12.75">
      <c r="A11" s="36" t="s">
        <v>65</v>
      </c>
      <c r="E11" s="37" t="s">
        <v>1724</v>
      </c>
    </row>
    <row r="12" spans="1:5" ht="25.5">
      <c r="A12" s="38" t="s">
        <v>67</v>
      </c>
      <c r="E12" s="39" t="s">
        <v>1725</v>
      </c>
    </row>
    <row r="13" spans="1:5" ht="102">
      <c r="A13" t="s">
        <v>69</v>
      </c>
      <c r="E13" s="37" t="s">
        <v>1726</v>
      </c>
    </row>
    <row r="14" spans="1:16" ht="12.75">
      <c r="A14" s="26" t="s">
        <v>60</v>
      </c>
      <c s="31" t="s">
        <v>33</v>
      </c>
      <c s="31" t="s">
        <v>1727</v>
      </c>
      <c s="26" t="s">
        <v>66</v>
      </c>
      <c s="32" t="s">
        <v>1728</v>
      </c>
      <c s="33" t="s">
        <v>962</v>
      </c>
      <c s="34">
        <v>1</v>
      </c>
      <c s="35">
        <v>0</v>
      </c>
      <c s="35">
        <f>ROUND(ROUND(H14,2)*ROUND(G14,3),2)</f>
      </c>
      <c s="33" t="s">
        <v>803</v>
      </c>
      <c r="O14">
        <f>(I14*21)/100</f>
      </c>
      <c t="s">
        <v>33</v>
      </c>
    </row>
    <row r="15" spans="1:5" ht="12.75">
      <c r="A15" s="36" t="s">
        <v>65</v>
      </c>
      <c r="E15" s="37" t="s">
        <v>1728</v>
      </c>
    </row>
    <row r="16" spans="1:5" ht="25.5">
      <c r="A16" s="38" t="s">
        <v>67</v>
      </c>
      <c r="E16" s="39" t="s">
        <v>1725</v>
      </c>
    </row>
    <row r="17" spans="1:5" ht="114.75">
      <c r="A17" t="s">
        <v>69</v>
      </c>
      <c r="E17" s="37" t="s">
        <v>1729</v>
      </c>
    </row>
    <row r="18" spans="1:16" ht="12.75">
      <c r="A18" s="26" t="s">
        <v>60</v>
      </c>
      <c s="31" t="s">
        <v>32</v>
      </c>
      <c s="31" t="s">
        <v>1730</v>
      </c>
      <c s="26" t="s">
        <v>66</v>
      </c>
      <c s="32" t="s">
        <v>1731</v>
      </c>
      <c s="33" t="s">
        <v>962</v>
      </c>
      <c s="34">
        <v>1</v>
      </c>
      <c s="35">
        <v>0</v>
      </c>
      <c s="35">
        <f>ROUND(ROUND(H18,2)*ROUND(G18,3),2)</f>
      </c>
      <c s="33" t="s">
        <v>803</v>
      </c>
      <c r="O18">
        <f>(I18*21)/100</f>
      </c>
      <c t="s">
        <v>33</v>
      </c>
    </row>
    <row r="19" spans="1:5" ht="25.5">
      <c r="A19" s="36" t="s">
        <v>65</v>
      </c>
      <c r="E19" s="37" t="s">
        <v>1732</v>
      </c>
    </row>
    <row r="20" spans="1:5" ht="25.5">
      <c r="A20" s="38" t="s">
        <v>67</v>
      </c>
      <c r="E20" s="39" t="s">
        <v>1725</v>
      </c>
    </row>
    <row r="21" spans="1:5" ht="51">
      <c r="A21" t="s">
        <v>69</v>
      </c>
      <c r="E21" s="37" t="s">
        <v>1733</v>
      </c>
    </row>
    <row r="22" spans="1:18" ht="12.75" customHeight="1">
      <c r="A22" s="6" t="s">
        <v>58</v>
      </c>
      <c s="6"/>
      <c s="41" t="s">
        <v>33</v>
      </c>
      <c s="6"/>
      <c s="29" t="s">
        <v>1734</v>
      </c>
      <c s="6"/>
      <c s="6"/>
      <c s="6"/>
      <c s="42">
        <f>0+Q22</f>
      </c>
      <c s="6"/>
      <c r="O22">
        <f>0+R22</f>
      </c>
      <c r="Q22">
        <f>0+I23+I27</f>
      </c>
      <c>
        <f>0+O23+O27</f>
      </c>
    </row>
    <row r="23" spans="1:16" ht="12.75">
      <c r="A23" s="26" t="s">
        <v>60</v>
      </c>
      <c s="31" t="s">
        <v>43</v>
      </c>
      <c s="31" t="s">
        <v>1735</v>
      </c>
      <c s="26" t="s">
        <v>66</v>
      </c>
      <c s="32" t="s">
        <v>1736</v>
      </c>
      <c s="33" t="s">
        <v>962</v>
      </c>
      <c s="34">
        <v>1</v>
      </c>
      <c s="35">
        <v>0</v>
      </c>
      <c s="35">
        <f>ROUND(ROUND(H23,2)*ROUND(G23,3),2)</f>
      </c>
      <c s="33" t="s">
        <v>803</v>
      </c>
      <c r="O23">
        <f>(I23*21)/100</f>
      </c>
      <c t="s">
        <v>33</v>
      </c>
    </row>
    <row r="24" spans="1:5" ht="25.5">
      <c r="A24" s="36" t="s">
        <v>65</v>
      </c>
      <c r="E24" s="37" t="s">
        <v>1737</v>
      </c>
    </row>
    <row r="25" spans="1:5" ht="25.5">
      <c r="A25" s="38" t="s">
        <v>67</v>
      </c>
      <c r="E25" s="39" t="s">
        <v>1725</v>
      </c>
    </row>
    <row r="26" spans="1:5" ht="89.25">
      <c r="A26" t="s">
        <v>69</v>
      </c>
      <c r="E26" s="37" t="s">
        <v>1738</v>
      </c>
    </row>
    <row r="27" spans="1:16" ht="12.75">
      <c r="A27" s="26" t="s">
        <v>60</v>
      </c>
      <c s="31" t="s">
        <v>45</v>
      </c>
      <c s="31" t="s">
        <v>1739</v>
      </c>
      <c s="26" t="s">
        <v>66</v>
      </c>
      <c s="32" t="s">
        <v>1740</v>
      </c>
      <c s="33" t="s">
        <v>962</v>
      </c>
      <c s="34">
        <v>1</v>
      </c>
      <c s="35">
        <v>0</v>
      </c>
      <c s="35">
        <f>ROUND(ROUND(H27,2)*ROUND(G27,3),2)</f>
      </c>
      <c s="33" t="s">
        <v>803</v>
      </c>
      <c r="O27">
        <f>(I27*21)/100</f>
      </c>
      <c t="s">
        <v>33</v>
      </c>
    </row>
    <row r="28" spans="1:5" ht="12.75">
      <c r="A28" s="36" t="s">
        <v>65</v>
      </c>
      <c r="E28" s="37" t="s">
        <v>66</v>
      </c>
    </row>
    <row r="29" spans="1:5" ht="38.25">
      <c r="A29" s="38" t="s">
        <v>67</v>
      </c>
      <c r="E29" s="39" t="s">
        <v>1741</v>
      </c>
    </row>
    <row r="30" spans="1:5" ht="76.5">
      <c r="A30" t="s">
        <v>69</v>
      </c>
      <c r="E30" s="37" t="s">
        <v>1742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1743</v>
      </c>
      <c s="43">
        <f>0+I8</f>
      </c>
      <c s="10"/>
      <c r="O3" t="s">
        <v>29</v>
      </c>
      <c t="s">
        <v>33</v>
      </c>
    </row>
    <row r="4" spans="1:16" ht="15" customHeight="1">
      <c r="A4" t="s">
        <v>17</v>
      </c>
      <c s="16" t="s">
        <v>28</v>
      </c>
      <c s="17" t="s">
        <v>1743</v>
      </c>
      <c s="6"/>
      <c s="18" t="s">
        <v>1744</v>
      </c>
      <c s="6"/>
      <c s="6"/>
      <c s="27"/>
      <c s="27"/>
      <c s="6"/>
      <c r="O4" t="s">
        <v>30</v>
      </c>
      <c t="s">
        <v>33</v>
      </c>
    </row>
    <row r="5" spans="1:16" ht="12.75" customHeight="1">
      <c r="A5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  <c r="O5" t="s">
        <v>31</v>
      </c>
      <c t="s">
        <v>33</v>
      </c>
    </row>
    <row r="6" spans="1:10" ht="12.75" customHeight="1">
      <c r="A6" s="15"/>
      <c s="15"/>
      <c s="15"/>
      <c s="15"/>
      <c s="15"/>
      <c s="15"/>
      <c s="15"/>
      <c s="15" t="s">
        <v>49</v>
      </c>
      <c s="15" t="s">
        <v>51</v>
      </c>
      <c s="15"/>
    </row>
    <row r="7" spans="1:10" ht="12.75" customHeight="1">
      <c r="A7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8" spans="1:18" ht="12.75" customHeight="1">
      <c r="A8" s="27" t="s">
        <v>58</v>
      </c>
      <c s="27"/>
      <c s="28" t="s">
        <v>817</v>
      </c>
      <c s="27"/>
      <c s="29" t="s">
        <v>818</v>
      </c>
      <c s="27"/>
      <c s="27"/>
      <c s="27"/>
      <c s="30">
        <f>0+Q8</f>
      </c>
      <c s="27"/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26" t="s">
        <v>60</v>
      </c>
      <c s="31" t="s">
        <v>39</v>
      </c>
      <c s="31" t="s">
        <v>933</v>
      </c>
      <c s="26" t="s">
        <v>419</v>
      </c>
      <c s="32" t="s">
        <v>1745</v>
      </c>
      <c s="33" t="s">
        <v>822</v>
      </c>
      <c s="34">
        <v>1196.156</v>
      </c>
      <c s="35">
        <v>0</v>
      </c>
      <c s="35">
        <f>ROUND(ROUND(H9,2)*ROUND(G9,3),2)</f>
      </c>
      <c s="33" t="s">
        <v>457</v>
      </c>
      <c r="O9">
        <f>(I9*21)/100</f>
      </c>
      <c t="s">
        <v>33</v>
      </c>
    </row>
    <row r="10" spans="1:5" ht="12.75">
      <c r="A10" s="36" t="s">
        <v>65</v>
      </c>
      <c r="E10" s="37" t="s">
        <v>823</v>
      </c>
    </row>
    <row r="11" spans="1:5" ht="191.25">
      <c r="A11" s="38" t="s">
        <v>67</v>
      </c>
      <c r="E11" s="39" t="s">
        <v>1746</v>
      </c>
    </row>
    <row r="12" spans="1:5" ht="114.75">
      <c r="A12" t="s">
        <v>69</v>
      </c>
      <c r="E12" s="37" t="s">
        <v>838</v>
      </c>
    </row>
    <row r="13" spans="1:16" ht="38.25">
      <c r="A13" s="26" t="s">
        <v>60</v>
      </c>
      <c s="31" t="s">
        <v>33</v>
      </c>
      <c s="31" t="s">
        <v>820</v>
      </c>
      <c s="26" t="s">
        <v>419</v>
      </c>
      <c s="32" t="s">
        <v>821</v>
      </c>
      <c s="33" t="s">
        <v>822</v>
      </c>
      <c s="34">
        <v>186.32</v>
      </c>
      <c s="35">
        <v>0</v>
      </c>
      <c s="35">
        <f>ROUND(ROUND(H13,2)*ROUND(G13,3),2)</f>
      </c>
      <c s="33" t="s">
        <v>457</v>
      </c>
      <c r="O13">
        <f>(I13*21)/100</f>
      </c>
      <c t="s">
        <v>33</v>
      </c>
    </row>
    <row r="14" spans="1:5" ht="12.75">
      <c r="A14" s="36" t="s">
        <v>65</v>
      </c>
      <c r="E14" s="37" t="s">
        <v>823</v>
      </c>
    </row>
    <row r="15" spans="1:5" ht="114.75">
      <c r="A15" s="38" t="s">
        <v>67</v>
      </c>
      <c r="E15" s="39" t="s">
        <v>1747</v>
      </c>
    </row>
    <row r="16" spans="1:5" ht="114.75">
      <c r="A16" t="s">
        <v>69</v>
      </c>
      <c r="E16" s="37" t="s">
        <v>824</v>
      </c>
    </row>
    <row r="17" spans="1:16" ht="38.25">
      <c r="A17" s="26" t="s">
        <v>60</v>
      </c>
      <c s="31" t="s">
        <v>32</v>
      </c>
      <c s="31" t="s">
        <v>1243</v>
      </c>
      <c s="26" t="s">
        <v>419</v>
      </c>
      <c s="32" t="s">
        <v>1244</v>
      </c>
      <c s="33" t="s">
        <v>822</v>
      </c>
      <c s="34">
        <v>107.971</v>
      </c>
      <c s="35">
        <v>0</v>
      </c>
      <c s="35">
        <f>ROUND(ROUND(H17,2)*ROUND(G17,3),2)</f>
      </c>
      <c s="33" t="s">
        <v>888</v>
      </c>
      <c r="O17">
        <f>(I17*21)/100</f>
      </c>
      <c t="s">
        <v>33</v>
      </c>
    </row>
    <row r="18" spans="1:5" ht="12.75">
      <c r="A18" s="36" t="s">
        <v>65</v>
      </c>
      <c r="E18" s="37" t="s">
        <v>823</v>
      </c>
    </row>
    <row r="19" spans="1:5" ht="63.75">
      <c r="A19" s="38" t="s">
        <v>67</v>
      </c>
      <c r="E19" s="39" t="s">
        <v>1748</v>
      </c>
    </row>
    <row r="20" spans="1:5" ht="153">
      <c r="A20" t="s">
        <v>69</v>
      </c>
      <c r="E20" s="37" t="s">
        <v>1246</v>
      </c>
    </row>
    <row r="21" spans="1:16" ht="38.25">
      <c r="A21" s="26" t="s">
        <v>60</v>
      </c>
      <c s="31" t="s">
        <v>43</v>
      </c>
      <c s="31" t="s">
        <v>826</v>
      </c>
      <c s="26" t="s">
        <v>419</v>
      </c>
      <c s="32" t="s">
        <v>936</v>
      </c>
      <c s="33" t="s">
        <v>822</v>
      </c>
      <c s="34">
        <v>356.422</v>
      </c>
      <c s="35">
        <v>0</v>
      </c>
      <c s="35">
        <f>ROUND(ROUND(H21,2)*ROUND(G21,3),2)</f>
      </c>
      <c s="33" t="s">
        <v>888</v>
      </c>
      <c r="O21">
        <f>(I21*21)/100</f>
      </c>
      <c t="s">
        <v>33</v>
      </c>
    </row>
    <row r="22" spans="1:5" ht="12.75">
      <c r="A22" s="36" t="s">
        <v>65</v>
      </c>
      <c r="E22" s="37" t="s">
        <v>823</v>
      </c>
    </row>
    <row r="23" spans="1:5" ht="191.25">
      <c r="A23" s="38" t="s">
        <v>67</v>
      </c>
      <c r="E23" s="39" t="s">
        <v>1749</v>
      </c>
    </row>
    <row r="24" spans="1:5" ht="127.5">
      <c r="A24" t="s">
        <v>69</v>
      </c>
      <c r="E24" s="37" t="s">
        <v>938</v>
      </c>
    </row>
    <row r="25" spans="1:16" ht="38.25">
      <c r="A25" s="26" t="s">
        <v>60</v>
      </c>
      <c s="31" t="s">
        <v>45</v>
      </c>
      <c s="31" t="s">
        <v>939</v>
      </c>
      <c s="26" t="s">
        <v>419</v>
      </c>
      <c s="32" t="s">
        <v>940</v>
      </c>
      <c s="33" t="s">
        <v>822</v>
      </c>
      <c s="34">
        <v>196.14</v>
      </c>
      <c s="35">
        <v>0</v>
      </c>
      <c s="35">
        <f>ROUND(ROUND(H25,2)*ROUND(G25,3),2)</f>
      </c>
      <c s="33" t="s">
        <v>888</v>
      </c>
      <c r="O25">
        <f>(I25*21)/100</f>
      </c>
      <c t="s">
        <v>33</v>
      </c>
    </row>
    <row r="26" spans="1:5" ht="12.75">
      <c r="A26" s="36" t="s">
        <v>65</v>
      </c>
      <c r="E26" s="37" t="s">
        <v>823</v>
      </c>
    </row>
    <row r="27" spans="1:5" ht="25.5">
      <c r="A27" s="38" t="s">
        <v>67</v>
      </c>
      <c r="E27" s="39" t="s">
        <v>1750</v>
      </c>
    </row>
    <row r="28" spans="1:5" ht="127.5">
      <c r="A28" t="s">
        <v>69</v>
      </c>
      <c r="E28" s="37" t="s">
        <v>938</v>
      </c>
    </row>
    <row r="29" spans="1:16" ht="25.5">
      <c r="A29" s="26" t="s">
        <v>60</v>
      </c>
      <c s="31" t="s">
        <v>47</v>
      </c>
      <c s="31" t="s">
        <v>830</v>
      </c>
      <c s="26" t="s">
        <v>419</v>
      </c>
      <c s="32" t="s">
        <v>831</v>
      </c>
      <c s="33" t="s">
        <v>822</v>
      </c>
      <c s="34">
        <v>53.85</v>
      </c>
      <c s="35">
        <v>0</v>
      </c>
      <c s="35">
        <f>ROUND(ROUND(H29,2)*ROUND(G29,3),2)</f>
      </c>
      <c s="33" t="s">
        <v>457</v>
      </c>
      <c r="O29">
        <f>(I29*21)/100</f>
      </c>
      <c t="s">
        <v>33</v>
      </c>
    </row>
    <row r="30" spans="1:5" ht="12.75">
      <c r="A30" s="36" t="s">
        <v>65</v>
      </c>
      <c r="E30" s="37" t="s">
        <v>823</v>
      </c>
    </row>
    <row r="31" spans="1:5" ht="63.75">
      <c r="A31" s="38" t="s">
        <v>67</v>
      </c>
      <c r="E31" s="39" t="s">
        <v>1751</v>
      </c>
    </row>
    <row r="32" spans="1:5" ht="114.75">
      <c r="A32" t="s">
        <v>69</v>
      </c>
      <c r="E32" s="37" t="s">
        <v>824</v>
      </c>
    </row>
    <row r="33" spans="1:16" ht="38.25">
      <c r="A33" s="26" t="s">
        <v>60</v>
      </c>
      <c s="31" t="s">
        <v>87</v>
      </c>
      <c s="31" t="s">
        <v>1556</v>
      </c>
      <c s="26" t="s">
        <v>419</v>
      </c>
      <c s="32" t="s">
        <v>1557</v>
      </c>
      <c s="33" t="s">
        <v>822</v>
      </c>
      <c s="34">
        <v>0.569</v>
      </c>
      <c s="35">
        <v>0</v>
      </c>
      <c s="35">
        <f>ROUND(ROUND(H33,2)*ROUND(G33,3),2)</f>
      </c>
      <c s="33" t="s">
        <v>457</v>
      </c>
      <c r="O33">
        <f>(I33*21)/100</f>
      </c>
      <c t="s">
        <v>33</v>
      </c>
    </row>
    <row r="34" spans="1:5" ht="12.75">
      <c r="A34" s="36" t="s">
        <v>65</v>
      </c>
      <c r="E34" s="37" t="s">
        <v>823</v>
      </c>
    </row>
    <row r="35" spans="1:5" ht="25.5">
      <c r="A35" s="38" t="s">
        <v>67</v>
      </c>
      <c r="E35" s="39" t="s">
        <v>1752</v>
      </c>
    </row>
    <row r="36" spans="1:5" ht="114.75">
      <c r="A36" t="s">
        <v>69</v>
      </c>
      <c r="E36" s="37" t="s">
        <v>838</v>
      </c>
    </row>
    <row r="37" spans="1:16" ht="25.5">
      <c r="A37" s="26" t="s">
        <v>60</v>
      </c>
      <c s="31" t="s">
        <v>91</v>
      </c>
      <c s="31" t="s">
        <v>942</v>
      </c>
      <c s="26" t="s">
        <v>419</v>
      </c>
      <c s="32" t="s">
        <v>943</v>
      </c>
      <c s="33" t="s">
        <v>822</v>
      </c>
      <c s="34">
        <v>19.32</v>
      </c>
      <c s="35">
        <v>0</v>
      </c>
      <c s="35">
        <f>ROUND(ROUND(H37,2)*ROUND(G37,3),2)</f>
      </c>
      <c s="33" t="s">
        <v>888</v>
      </c>
      <c r="O37">
        <f>(I37*21)/100</f>
      </c>
      <c t="s">
        <v>33</v>
      </c>
    </row>
    <row r="38" spans="1:5" ht="12.75">
      <c r="A38" s="36" t="s">
        <v>65</v>
      </c>
      <c r="E38" s="37" t="s">
        <v>823</v>
      </c>
    </row>
    <row r="39" spans="1:5" ht="89.25">
      <c r="A39" s="38" t="s">
        <v>67</v>
      </c>
      <c r="E39" s="39" t="s">
        <v>1753</v>
      </c>
    </row>
    <row r="40" spans="1:5" ht="127.5">
      <c r="A40" t="s">
        <v>69</v>
      </c>
      <c r="E40" s="37" t="s">
        <v>938</v>
      </c>
    </row>
    <row r="41" spans="1:16" ht="38.25">
      <c r="A41" s="26" t="s">
        <v>60</v>
      </c>
      <c s="31" t="s">
        <v>50</v>
      </c>
      <c s="31" t="s">
        <v>945</v>
      </c>
      <c s="26" t="s">
        <v>419</v>
      </c>
      <c s="32" t="s">
        <v>946</v>
      </c>
      <c s="33" t="s">
        <v>822</v>
      </c>
      <c s="34">
        <v>0.013</v>
      </c>
      <c s="35">
        <v>0</v>
      </c>
      <c s="35">
        <f>ROUND(ROUND(H41,2)*ROUND(G41,3),2)</f>
      </c>
      <c s="33" t="s">
        <v>888</v>
      </c>
      <c r="O41">
        <f>(I41*21)/100</f>
      </c>
      <c t="s">
        <v>33</v>
      </c>
    </row>
    <row r="42" spans="1:5" ht="12.75">
      <c r="A42" s="36" t="s">
        <v>65</v>
      </c>
      <c r="E42" s="37" t="s">
        <v>823</v>
      </c>
    </row>
    <row r="43" spans="1:5" ht="25.5">
      <c r="A43" s="38" t="s">
        <v>67</v>
      </c>
      <c r="E43" s="39" t="s">
        <v>1754</v>
      </c>
    </row>
    <row r="44" spans="1:5" ht="127.5">
      <c r="A44" t="s">
        <v>69</v>
      </c>
      <c r="E44" s="37" t="s">
        <v>938</v>
      </c>
    </row>
    <row r="45" spans="1:16" ht="38.25">
      <c r="A45" s="26" t="s">
        <v>60</v>
      </c>
      <c s="31" t="s">
        <v>52</v>
      </c>
      <c s="31" t="s">
        <v>948</v>
      </c>
      <c s="26" t="s">
        <v>419</v>
      </c>
      <c s="32" t="s">
        <v>949</v>
      </c>
      <c s="33" t="s">
        <v>822</v>
      </c>
      <c s="34">
        <v>9.455</v>
      </c>
      <c s="35">
        <v>0</v>
      </c>
      <c s="35">
        <f>ROUND(ROUND(H45,2)*ROUND(G45,3),2)</f>
      </c>
      <c s="33" t="s">
        <v>888</v>
      </c>
      <c r="O45">
        <f>(I45*21)/100</f>
      </c>
      <c t="s">
        <v>33</v>
      </c>
    </row>
    <row r="46" spans="1:5" ht="12.75">
      <c r="A46" s="36" t="s">
        <v>65</v>
      </c>
      <c r="E46" s="37" t="s">
        <v>823</v>
      </c>
    </row>
    <row r="47" spans="1:5" ht="63.75">
      <c r="A47" s="38" t="s">
        <v>67</v>
      </c>
      <c r="E47" s="39" t="s">
        <v>1755</v>
      </c>
    </row>
    <row r="48" spans="1:5" ht="127.5">
      <c r="A48" t="s">
        <v>69</v>
      </c>
      <c r="E48" s="37" t="s">
        <v>938</v>
      </c>
    </row>
    <row r="49" spans="1:16" ht="38.25">
      <c r="A49" s="26" t="s">
        <v>60</v>
      </c>
      <c s="31" t="s">
        <v>54</v>
      </c>
      <c s="31" t="s">
        <v>833</v>
      </c>
      <c s="26" t="s">
        <v>419</v>
      </c>
      <c s="32" t="s">
        <v>834</v>
      </c>
      <c s="33" t="s">
        <v>822</v>
      </c>
      <c s="34">
        <v>2.8</v>
      </c>
      <c s="35">
        <v>0</v>
      </c>
      <c s="35">
        <f>ROUND(ROUND(H49,2)*ROUND(G49,3),2)</f>
      </c>
      <c s="33" t="s">
        <v>457</v>
      </c>
      <c r="O49">
        <f>(I49*21)/100</f>
      </c>
      <c t="s">
        <v>33</v>
      </c>
    </row>
    <row r="50" spans="1:5" ht="12.75">
      <c r="A50" s="36" t="s">
        <v>65</v>
      </c>
      <c r="E50" s="37" t="s">
        <v>823</v>
      </c>
    </row>
    <row r="51" spans="1:5" ht="63.75">
      <c r="A51" s="38" t="s">
        <v>67</v>
      </c>
      <c r="E51" s="39" t="s">
        <v>1756</v>
      </c>
    </row>
    <row r="52" spans="1:5" ht="114.75">
      <c r="A52" t="s">
        <v>69</v>
      </c>
      <c r="E52" s="37" t="s">
        <v>824</v>
      </c>
    </row>
    <row r="53" spans="1:16" ht="25.5">
      <c r="A53" s="26" t="s">
        <v>60</v>
      </c>
      <c s="31" t="s">
        <v>104</v>
      </c>
      <c s="31" t="s">
        <v>1250</v>
      </c>
      <c s="26" t="s">
        <v>419</v>
      </c>
      <c s="32" t="s">
        <v>1251</v>
      </c>
      <c s="33" t="s">
        <v>822</v>
      </c>
      <c s="34">
        <v>631.11</v>
      </c>
      <c s="35">
        <v>0</v>
      </c>
      <c s="35">
        <f>ROUND(ROUND(H53,2)*ROUND(G53,3),2)</f>
      </c>
      <c s="33" t="s">
        <v>888</v>
      </c>
      <c r="O53">
        <f>(I53*21)/100</f>
      </c>
      <c t="s">
        <v>33</v>
      </c>
    </row>
    <row r="54" spans="1:5" ht="12.75">
      <c r="A54" s="36" t="s">
        <v>65</v>
      </c>
      <c r="E54" s="37" t="s">
        <v>823</v>
      </c>
    </row>
    <row r="55" spans="1:5" ht="89.25">
      <c r="A55" s="38" t="s">
        <v>67</v>
      </c>
      <c r="E55" s="39" t="s">
        <v>1757</v>
      </c>
    </row>
    <row r="56" spans="1:5" ht="127.5">
      <c r="A56" t="s">
        <v>69</v>
      </c>
      <c r="E56" s="37" t="s">
        <v>938</v>
      </c>
    </row>
    <row r="57" spans="1:16" ht="25.5">
      <c r="A57" s="26" t="s">
        <v>60</v>
      </c>
      <c s="31" t="s">
        <v>108</v>
      </c>
      <c s="31" t="s">
        <v>1386</v>
      </c>
      <c s="26" t="s">
        <v>419</v>
      </c>
      <c s="32" t="s">
        <v>1387</v>
      </c>
      <c s="33" t="s">
        <v>822</v>
      </c>
      <c s="34">
        <v>0.255</v>
      </c>
      <c s="35">
        <v>0</v>
      </c>
      <c s="35">
        <f>ROUND(ROUND(H57,2)*ROUND(G57,3),2)</f>
      </c>
      <c s="33" t="s">
        <v>888</v>
      </c>
      <c r="O57">
        <f>(I57*21)/100</f>
      </c>
      <c t="s">
        <v>33</v>
      </c>
    </row>
    <row r="58" spans="1:5" ht="12.75">
      <c r="A58" s="36" t="s">
        <v>65</v>
      </c>
      <c r="E58" s="37" t="s">
        <v>823</v>
      </c>
    </row>
    <row r="59" spans="1:5" ht="63.75">
      <c r="A59" s="38" t="s">
        <v>67</v>
      </c>
      <c r="E59" s="39" t="s">
        <v>1758</v>
      </c>
    </row>
    <row r="60" spans="1:5" ht="114.75">
      <c r="A60" t="s">
        <v>69</v>
      </c>
      <c r="E60" s="37" t="s">
        <v>838</v>
      </c>
    </row>
    <row r="61" spans="1:16" ht="25.5">
      <c r="A61" s="26" t="s">
        <v>60</v>
      </c>
      <c s="31" t="s">
        <v>113</v>
      </c>
      <c s="31" t="s">
        <v>1253</v>
      </c>
      <c s="26" t="s">
        <v>419</v>
      </c>
      <c s="32" t="s">
        <v>1759</v>
      </c>
      <c s="33" t="s">
        <v>822</v>
      </c>
      <c s="34">
        <v>92.263</v>
      </c>
      <c s="35">
        <v>0</v>
      </c>
      <c s="35">
        <f>ROUND(ROUND(H61,2)*ROUND(G61,3),2)</f>
      </c>
      <c s="33" t="s">
        <v>457</v>
      </c>
      <c r="O61">
        <f>(I61*21)/100</f>
      </c>
      <c t="s">
        <v>33</v>
      </c>
    </row>
    <row r="62" spans="1:5" ht="12.75">
      <c r="A62" s="36" t="s">
        <v>65</v>
      </c>
      <c r="E62" s="37" t="s">
        <v>823</v>
      </c>
    </row>
    <row r="63" spans="1:5" ht="25.5">
      <c r="A63" s="38" t="s">
        <v>67</v>
      </c>
      <c r="E63" s="39" t="s">
        <v>1760</v>
      </c>
    </row>
    <row r="64" spans="1:5" ht="114.75">
      <c r="A64" t="s">
        <v>69</v>
      </c>
      <c r="E64" s="37" t="s">
        <v>838</v>
      </c>
    </row>
    <row r="65" spans="1:16" ht="38.25">
      <c r="A65" s="26" t="s">
        <v>60</v>
      </c>
      <c s="31" t="s">
        <v>116</v>
      </c>
      <c s="31" t="s">
        <v>836</v>
      </c>
      <c s="26" t="s">
        <v>419</v>
      </c>
      <c s="32" t="s">
        <v>837</v>
      </c>
      <c s="33" t="s">
        <v>822</v>
      </c>
      <c s="34">
        <v>0.2</v>
      </c>
      <c s="35">
        <v>0</v>
      </c>
      <c s="35">
        <f>ROUND(ROUND(H65,2)*ROUND(G65,3),2)</f>
      </c>
      <c s="33" t="s">
        <v>457</v>
      </c>
      <c r="O65">
        <f>(I65*21)/100</f>
      </c>
      <c t="s">
        <v>33</v>
      </c>
    </row>
    <row r="66" spans="1:5" ht="12.75">
      <c r="A66" s="36" t="s">
        <v>65</v>
      </c>
      <c r="E66" s="37" t="s">
        <v>823</v>
      </c>
    </row>
    <row r="67" spans="1:5" ht="25.5">
      <c r="A67" s="38" t="s">
        <v>67</v>
      </c>
      <c r="E67" s="39" t="s">
        <v>1761</v>
      </c>
    </row>
    <row r="68" spans="1:5" ht="114.75">
      <c r="A68" t="s">
        <v>69</v>
      </c>
      <c r="E68" s="37" t="s">
        <v>838</v>
      </c>
    </row>
    <row r="69" spans="1:16" ht="25.5">
      <c r="A69" s="26" t="s">
        <v>60</v>
      </c>
      <c s="31" t="s">
        <v>120</v>
      </c>
      <c s="31" t="s">
        <v>840</v>
      </c>
      <c s="26" t="s">
        <v>419</v>
      </c>
      <c s="32" t="s">
        <v>841</v>
      </c>
      <c s="33" t="s">
        <v>822</v>
      </c>
      <c s="34">
        <v>19.19</v>
      </c>
      <c s="35">
        <v>0</v>
      </c>
      <c s="35">
        <f>ROUND(ROUND(H69,2)*ROUND(G69,3),2)</f>
      </c>
      <c s="33" t="s">
        <v>888</v>
      </c>
      <c r="O69">
        <f>(I69*21)/100</f>
      </c>
      <c t="s">
        <v>33</v>
      </c>
    </row>
    <row r="70" spans="1:5" ht="12.75">
      <c r="A70" s="36" t="s">
        <v>65</v>
      </c>
      <c r="E70" s="37" t="s">
        <v>823</v>
      </c>
    </row>
    <row r="71" spans="1:5" ht="114.75">
      <c r="A71" s="38" t="s">
        <v>67</v>
      </c>
      <c r="E71" s="39" t="s">
        <v>1762</v>
      </c>
    </row>
    <row r="72" spans="1:5" ht="127.5">
      <c r="A72" t="s">
        <v>69</v>
      </c>
      <c r="E72" s="37" t="s">
        <v>938</v>
      </c>
    </row>
    <row r="73" spans="1:16" ht="25.5">
      <c r="A73" s="26" t="s">
        <v>60</v>
      </c>
      <c s="31" t="s">
        <v>123</v>
      </c>
      <c s="31" t="s">
        <v>1564</v>
      </c>
      <c s="26" t="s">
        <v>419</v>
      </c>
      <c s="32" t="s">
        <v>1565</v>
      </c>
      <c s="33" t="s">
        <v>822</v>
      </c>
      <c s="34">
        <v>0.15</v>
      </c>
      <c s="35">
        <v>0</v>
      </c>
      <c s="35">
        <f>ROUND(ROUND(H73,2)*ROUND(G73,3),2)</f>
      </c>
      <c s="33" t="s">
        <v>457</v>
      </c>
      <c r="O73">
        <f>(I73*21)/100</f>
      </c>
      <c t="s">
        <v>33</v>
      </c>
    </row>
    <row r="74" spans="1:5" ht="12.75">
      <c r="A74" s="36" t="s">
        <v>65</v>
      </c>
      <c r="E74" s="37" t="s">
        <v>823</v>
      </c>
    </row>
    <row r="75" spans="1:5" ht="25.5">
      <c r="A75" s="38" t="s">
        <v>67</v>
      </c>
      <c r="E75" s="39" t="s">
        <v>1763</v>
      </c>
    </row>
    <row r="76" spans="1:5" ht="114.75">
      <c r="A76" t="s">
        <v>69</v>
      </c>
      <c r="E76" s="37" t="s">
        <v>838</v>
      </c>
    </row>
    <row r="77" spans="1:16" ht="25.5">
      <c r="A77" s="26" t="s">
        <v>60</v>
      </c>
      <c s="31" t="s">
        <v>127</v>
      </c>
      <c s="31" t="s">
        <v>1567</v>
      </c>
      <c s="26" t="s">
        <v>419</v>
      </c>
      <c s="32" t="s">
        <v>1568</v>
      </c>
      <c s="33" t="s">
        <v>822</v>
      </c>
      <c s="34">
        <v>0.12</v>
      </c>
      <c s="35">
        <v>0</v>
      </c>
      <c s="35">
        <f>ROUND(ROUND(H77,2)*ROUND(G77,3),2)</f>
      </c>
      <c s="33" t="s">
        <v>457</v>
      </c>
      <c r="O77">
        <f>(I77*21)/100</f>
      </c>
      <c t="s">
        <v>33</v>
      </c>
    </row>
    <row r="78" spans="1:5" ht="12.75">
      <c r="A78" s="36" t="s">
        <v>65</v>
      </c>
      <c r="E78" s="37" t="s">
        <v>823</v>
      </c>
    </row>
    <row r="79" spans="1:5" ht="25.5">
      <c r="A79" s="38" t="s">
        <v>67</v>
      </c>
      <c r="E79" s="39" t="s">
        <v>1764</v>
      </c>
    </row>
    <row r="80" spans="1:5" ht="114.75">
      <c r="A80" t="s">
        <v>69</v>
      </c>
      <c r="E80" s="37" t="s">
        <v>838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0+O11+O472+O545+O790+O835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0+I11+I472+I545+I790+I835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33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+I24+I28+I32+I36+I40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+I396+I400+I404+I408+I412+I416+I420+I424+I428+I432+I436+I440+I444+I448+I452+I456+I460+I464+I468</f>
      </c>
      <c>
        <f>0+O12+O16+O20+O24+O28+O32+O36+O40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+O396+O400+O404+O408+O412+O416+O420+O424+O428+O432+O436+O440+O444+O448+O452+O456+O460+O464+O468</f>
      </c>
    </row>
    <row r="12" spans="1:16" ht="12.75">
      <c r="A12" s="26" t="s">
        <v>60</v>
      </c>
      <c s="31" t="s">
        <v>39</v>
      </c>
      <c s="31" t="s">
        <v>61</v>
      </c>
      <c s="26" t="s">
        <v>39</v>
      </c>
      <c s="32" t="s">
        <v>62</v>
      </c>
      <c s="33" t="s">
        <v>63</v>
      </c>
      <c s="34">
        <v>1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38.25">
      <c r="A14" s="38" t="s">
        <v>67</v>
      </c>
      <c r="E14" s="39" t="s">
        <v>68</v>
      </c>
    </row>
    <row r="15" spans="1:5" ht="12.75">
      <c r="A15" t="s">
        <v>69</v>
      </c>
      <c r="E15" s="37" t="s">
        <v>70</v>
      </c>
    </row>
    <row r="16" spans="1:16" ht="12.75">
      <c r="A16" s="26" t="s">
        <v>60</v>
      </c>
      <c s="31" t="s">
        <v>33</v>
      </c>
      <c s="31" t="s">
        <v>61</v>
      </c>
      <c s="26" t="s">
        <v>54</v>
      </c>
      <c s="32" t="s">
        <v>62</v>
      </c>
      <c s="33" t="s">
        <v>63</v>
      </c>
      <c s="34">
        <v>1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38.25">
      <c r="A18" s="38" t="s">
        <v>67</v>
      </c>
      <c r="E18" s="39" t="s">
        <v>71</v>
      </c>
    </row>
    <row r="19" spans="1:5" ht="12.75">
      <c r="A19" t="s">
        <v>69</v>
      </c>
      <c r="E19" s="37" t="s">
        <v>70</v>
      </c>
    </row>
    <row r="20" spans="1:16" ht="12.75">
      <c r="A20" s="26" t="s">
        <v>60</v>
      </c>
      <c s="31" t="s">
        <v>32</v>
      </c>
      <c s="31" t="s">
        <v>72</v>
      </c>
      <c s="26" t="s">
        <v>39</v>
      </c>
      <c s="32" t="s">
        <v>73</v>
      </c>
      <c s="33" t="s">
        <v>63</v>
      </c>
      <c s="34">
        <v>1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12.75">
      <c r="A22" s="38" t="s">
        <v>67</v>
      </c>
      <c r="E22" s="39" t="s">
        <v>66</v>
      </c>
    </row>
    <row r="23" spans="1:5" ht="12.75">
      <c r="A23" t="s">
        <v>69</v>
      </c>
      <c r="E23" s="37" t="s">
        <v>74</v>
      </c>
    </row>
    <row r="24" spans="1:16" ht="12.75">
      <c r="A24" s="26" t="s">
        <v>60</v>
      </c>
      <c s="31" t="s">
        <v>43</v>
      </c>
      <c s="31" t="s">
        <v>75</v>
      </c>
      <c s="26" t="s">
        <v>39</v>
      </c>
      <c s="32" t="s">
        <v>76</v>
      </c>
      <c s="33" t="s">
        <v>77</v>
      </c>
      <c s="34">
        <v>20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66</v>
      </c>
    </row>
    <row r="26" spans="1:5" ht="12.75">
      <c r="A26" s="38" t="s">
        <v>67</v>
      </c>
      <c r="E26" s="39" t="s">
        <v>66</v>
      </c>
    </row>
    <row r="27" spans="1:5" ht="12.75">
      <c r="A27" t="s">
        <v>69</v>
      </c>
      <c r="E27" s="37" t="s">
        <v>78</v>
      </c>
    </row>
    <row r="28" spans="1:16" ht="12.75">
      <c r="A28" s="26" t="s">
        <v>60</v>
      </c>
      <c s="31" t="s">
        <v>45</v>
      </c>
      <c s="31" t="s">
        <v>79</v>
      </c>
      <c s="26" t="s">
        <v>39</v>
      </c>
      <c s="32" t="s">
        <v>80</v>
      </c>
      <c s="33" t="s">
        <v>81</v>
      </c>
      <c s="34">
        <v>20</v>
      </c>
      <c s="35">
        <v>0</v>
      </c>
      <c s="35">
        <f>ROUND(ROUND(H28,2)*ROUND(G28,3),2)</f>
      </c>
      <c s="33" t="s">
        <v>64</v>
      </c>
      <c r="O28">
        <f>(I28*21)/100</f>
      </c>
      <c t="s">
        <v>33</v>
      </c>
    </row>
    <row r="29" spans="1:5" ht="12.75">
      <c r="A29" s="36" t="s">
        <v>65</v>
      </c>
      <c r="E29" s="37" t="s">
        <v>66</v>
      </c>
    </row>
    <row r="30" spans="1:5" ht="12.75">
      <c r="A30" s="38" t="s">
        <v>67</v>
      </c>
      <c r="E30" s="39" t="s">
        <v>66</v>
      </c>
    </row>
    <row r="31" spans="1:5" ht="76.5">
      <c r="A31" t="s">
        <v>69</v>
      </c>
      <c r="E31" s="37" t="s">
        <v>82</v>
      </c>
    </row>
    <row r="32" spans="1:16" ht="12.75">
      <c r="A32" s="26" t="s">
        <v>60</v>
      </c>
      <c s="31" t="s">
        <v>47</v>
      </c>
      <c s="31" t="s">
        <v>83</v>
      </c>
      <c s="26" t="s">
        <v>39</v>
      </c>
      <c s="32" t="s">
        <v>84</v>
      </c>
      <c s="33" t="s">
        <v>85</v>
      </c>
      <c s="34">
        <v>0.6</v>
      </c>
      <c s="35">
        <v>0</v>
      </c>
      <c s="35">
        <f>ROUND(ROUND(H32,2)*ROUND(G32,3),2)</f>
      </c>
      <c s="33" t="s">
        <v>64</v>
      </c>
      <c r="O32">
        <f>(I32*21)/100</f>
      </c>
      <c t="s">
        <v>33</v>
      </c>
    </row>
    <row r="33" spans="1:5" ht="12.75">
      <c r="A33" s="36" t="s">
        <v>65</v>
      </c>
      <c r="E33" s="37" t="s">
        <v>66</v>
      </c>
    </row>
    <row r="34" spans="1:5" ht="12.75">
      <c r="A34" s="38" t="s">
        <v>67</v>
      </c>
      <c r="E34" s="39" t="s">
        <v>66</v>
      </c>
    </row>
    <row r="35" spans="1:5" ht="38.25">
      <c r="A35" t="s">
        <v>69</v>
      </c>
      <c r="E35" s="37" t="s">
        <v>86</v>
      </c>
    </row>
    <row r="36" spans="1:16" ht="12.75">
      <c r="A36" s="26" t="s">
        <v>60</v>
      </c>
      <c s="31" t="s">
        <v>87</v>
      </c>
      <c s="31" t="s">
        <v>88</v>
      </c>
      <c s="26" t="s">
        <v>39</v>
      </c>
      <c s="32" t="s">
        <v>89</v>
      </c>
      <c s="33" t="s">
        <v>81</v>
      </c>
      <c s="34">
        <v>1</v>
      </c>
      <c s="35">
        <v>0</v>
      </c>
      <c s="35">
        <f>ROUND(ROUND(H36,2)*ROUND(G36,3),2)</f>
      </c>
      <c s="33" t="s">
        <v>64</v>
      </c>
      <c r="O36">
        <f>(I36*21)/100</f>
      </c>
      <c t="s">
        <v>33</v>
      </c>
    </row>
    <row r="37" spans="1:5" ht="12.75">
      <c r="A37" s="36" t="s">
        <v>65</v>
      </c>
      <c r="E37" s="37" t="s">
        <v>66</v>
      </c>
    </row>
    <row r="38" spans="1:5" ht="12.75">
      <c r="A38" s="38" t="s">
        <v>67</v>
      </c>
      <c r="E38" s="39" t="s">
        <v>66</v>
      </c>
    </row>
    <row r="39" spans="1:5" ht="76.5">
      <c r="A39" t="s">
        <v>69</v>
      </c>
      <c r="E39" s="37" t="s">
        <v>90</v>
      </c>
    </row>
    <row r="40" spans="1:16" ht="12.75">
      <c r="A40" s="26" t="s">
        <v>60</v>
      </c>
      <c s="31" t="s">
        <v>91</v>
      </c>
      <c s="31" t="s">
        <v>92</v>
      </c>
      <c s="26" t="s">
        <v>39</v>
      </c>
      <c s="32" t="s">
        <v>93</v>
      </c>
      <c s="33" t="s">
        <v>94</v>
      </c>
      <c s="34">
        <v>150</v>
      </c>
      <c s="35">
        <v>0</v>
      </c>
      <c s="35">
        <f>ROUND(ROUND(H40,2)*ROUND(G40,3),2)</f>
      </c>
      <c s="33" t="s">
        <v>64</v>
      </c>
      <c r="O40">
        <f>(I40*21)/100</f>
      </c>
      <c t="s">
        <v>33</v>
      </c>
    </row>
    <row r="41" spans="1:5" ht="12.75">
      <c r="A41" s="36" t="s">
        <v>65</v>
      </c>
      <c r="E41" s="37" t="s">
        <v>66</v>
      </c>
    </row>
    <row r="42" spans="1:5" ht="12.75">
      <c r="A42" s="38" t="s">
        <v>67</v>
      </c>
      <c r="E42" s="39" t="s">
        <v>66</v>
      </c>
    </row>
    <row r="43" spans="1:5" ht="127.5">
      <c r="A43" t="s">
        <v>69</v>
      </c>
      <c r="E43" s="37" t="s">
        <v>95</v>
      </c>
    </row>
    <row r="44" spans="1:16" ht="12.75">
      <c r="A44" s="26" t="s">
        <v>60</v>
      </c>
      <c s="31" t="s">
        <v>50</v>
      </c>
      <c s="31" t="s">
        <v>96</v>
      </c>
      <c s="26" t="s">
        <v>39</v>
      </c>
      <c s="32" t="s">
        <v>97</v>
      </c>
      <c s="33" t="s">
        <v>81</v>
      </c>
      <c s="34">
        <v>1</v>
      </c>
      <c s="35">
        <v>0</v>
      </c>
      <c s="35">
        <f>ROUND(ROUND(H44,2)*ROUND(G44,3),2)</f>
      </c>
      <c s="33" t="s">
        <v>64</v>
      </c>
      <c r="O44">
        <f>(I44*21)/100</f>
      </c>
      <c t="s">
        <v>33</v>
      </c>
    </row>
    <row r="45" spans="1:5" ht="12.75">
      <c r="A45" s="36" t="s">
        <v>65</v>
      </c>
      <c r="E45" s="37" t="s">
        <v>66</v>
      </c>
    </row>
    <row r="46" spans="1:5" ht="12.75">
      <c r="A46" s="38" t="s">
        <v>67</v>
      </c>
      <c r="E46" s="39" t="s">
        <v>66</v>
      </c>
    </row>
    <row r="47" spans="1:5" ht="76.5">
      <c r="A47" t="s">
        <v>69</v>
      </c>
      <c r="E47" s="37" t="s">
        <v>82</v>
      </c>
    </row>
    <row r="48" spans="1:16" ht="12.75">
      <c r="A48" s="26" t="s">
        <v>60</v>
      </c>
      <c s="31" t="s">
        <v>52</v>
      </c>
      <c s="31" t="s">
        <v>98</v>
      </c>
      <c s="26" t="s">
        <v>39</v>
      </c>
      <c s="32" t="s">
        <v>99</v>
      </c>
      <c s="33" t="s">
        <v>81</v>
      </c>
      <c s="34">
        <v>10</v>
      </c>
      <c s="35">
        <v>0</v>
      </c>
      <c s="35">
        <f>ROUND(ROUND(H48,2)*ROUND(G48,3),2)</f>
      </c>
      <c s="33" t="s">
        <v>64</v>
      </c>
      <c r="O48">
        <f>(I48*21)/100</f>
      </c>
      <c t="s">
        <v>33</v>
      </c>
    </row>
    <row r="49" spans="1:5" ht="12.75">
      <c r="A49" s="36" t="s">
        <v>65</v>
      </c>
      <c r="E49" s="37" t="s">
        <v>66</v>
      </c>
    </row>
    <row r="50" spans="1:5" ht="12.75">
      <c r="A50" s="38" t="s">
        <v>67</v>
      </c>
      <c r="E50" s="39" t="s">
        <v>66</v>
      </c>
    </row>
    <row r="51" spans="1:5" ht="76.5">
      <c r="A51" t="s">
        <v>69</v>
      </c>
      <c r="E51" s="37" t="s">
        <v>100</v>
      </c>
    </row>
    <row r="52" spans="1:16" ht="12.75">
      <c r="A52" s="26" t="s">
        <v>60</v>
      </c>
      <c s="31" t="s">
        <v>54</v>
      </c>
      <c s="31" t="s">
        <v>101</v>
      </c>
      <c s="26" t="s">
        <v>39</v>
      </c>
      <c s="32" t="s">
        <v>102</v>
      </c>
      <c s="33" t="s">
        <v>81</v>
      </c>
      <c s="34">
        <v>1</v>
      </c>
      <c s="35">
        <v>0</v>
      </c>
      <c s="35">
        <f>ROUND(ROUND(H52,2)*ROUND(G52,3),2)</f>
      </c>
      <c s="33" t="s">
        <v>64</v>
      </c>
      <c r="O52">
        <f>(I52*21)/100</f>
      </c>
      <c t="s">
        <v>33</v>
      </c>
    </row>
    <row r="53" spans="1:5" ht="12.75">
      <c r="A53" s="36" t="s">
        <v>65</v>
      </c>
      <c r="E53" s="37" t="s">
        <v>66</v>
      </c>
    </row>
    <row r="54" spans="1:5" ht="12.75">
      <c r="A54" s="38" t="s">
        <v>67</v>
      </c>
      <c r="E54" s="39" t="s">
        <v>66</v>
      </c>
    </row>
    <row r="55" spans="1:5" ht="76.5">
      <c r="A55" t="s">
        <v>69</v>
      </c>
      <c r="E55" s="37" t="s">
        <v>103</v>
      </c>
    </row>
    <row r="56" spans="1:16" ht="12.75">
      <c r="A56" s="26" t="s">
        <v>60</v>
      </c>
      <c s="31" t="s">
        <v>104</v>
      </c>
      <c s="31" t="s">
        <v>105</v>
      </c>
      <c s="26" t="s">
        <v>39</v>
      </c>
      <c s="32" t="s">
        <v>106</v>
      </c>
      <c s="33" t="s">
        <v>81</v>
      </c>
      <c s="34">
        <v>7</v>
      </c>
      <c s="35">
        <v>0</v>
      </c>
      <c s="35">
        <f>ROUND(ROUND(H56,2)*ROUND(G56,3),2)</f>
      </c>
      <c s="33" t="s">
        <v>64</v>
      </c>
      <c r="O56">
        <f>(I56*21)/100</f>
      </c>
      <c t="s">
        <v>33</v>
      </c>
    </row>
    <row r="57" spans="1:5" ht="12.75">
      <c r="A57" s="36" t="s">
        <v>65</v>
      </c>
      <c r="E57" s="37" t="s">
        <v>66</v>
      </c>
    </row>
    <row r="58" spans="1:5" ht="12.75">
      <c r="A58" s="38" t="s">
        <v>67</v>
      </c>
      <c r="E58" s="39" t="s">
        <v>66</v>
      </c>
    </row>
    <row r="59" spans="1:5" ht="89.25">
      <c r="A59" t="s">
        <v>69</v>
      </c>
      <c r="E59" s="37" t="s">
        <v>107</v>
      </c>
    </row>
    <row r="60" spans="1:16" ht="12.75">
      <c r="A60" s="26" t="s">
        <v>60</v>
      </c>
      <c s="31" t="s">
        <v>108</v>
      </c>
      <c s="31" t="s">
        <v>109</v>
      </c>
      <c s="26" t="s">
        <v>39</v>
      </c>
      <c s="32" t="s">
        <v>110</v>
      </c>
      <c s="33" t="s">
        <v>94</v>
      </c>
      <c s="34">
        <v>30</v>
      </c>
      <c s="35">
        <v>0</v>
      </c>
      <c s="35">
        <f>ROUND(ROUND(H60,2)*ROUND(G60,3),2)</f>
      </c>
      <c s="33" t="s">
        <v>64</v>
      </c>
      <c r="O60">
        <f>(I60*21)/100</f>
      </c>
      <c t="s">
        <v>33</v>
      </c>
    </row>
    <row r="61" spans="1:5" ht="12.75">
      <c r="A61" s="36" t="s">
        <v>65</v>
      </c>
      <c r="E61" s="37" t="s">
        <v>66</v>
      </c>
    </row>
    <row r="62" spans="1:5" ht="12.75">
      <c r="A62" s="38" t="s">
        <v>67</v>
      </c>
      <c r="E62" s="39" t="s">
        <v>111</v>
      </c>
    </row>
    <row r="63" spans="1:5" ht="89.25">
      <c r="A63" t="s">
        <v>69</v>
      </c>
      <c r="E63" s="37" t="s">
        <v>112</v>
      </c>
    </row>
    <row r="64" spans="1:16" ht="12.75">
      <c r="A64" s="26" t="s">
        <v>60</v>
      </c>
      <c s="31" t="s">
        <v>113</v>
      </c>
      <c s="31" t="s">
        <v>114</v>
      </c>
      <c s="26" t="s">
        <v>39</v>
      </c>
      <c s="32" t="s">
        <v>115</v>
      </c>
      <c s="33" t="s">
        <v>94</v>
      </c>
      <c s="34">
        <v>255</v>
      </c>
      <c s="35">
        <v>0</v>
      </c>
      <c s="35">
        <f>ROUND(ROUND(H64,2)*ROUND(G64,3),2)</f>
      </c>
      <c s="33" t="s">
        <v>64</v>
      </c>
      <c r="O64">
        <f>(I64*21)/100</f>
      </c>
      <c t="s">
        <v>33</v>
      </c>
    </row>
    <row r="65" spans="1:5" ht="12.75">
      <c r="A65" s="36" t="s">
        <v>65</v>
      </c>
      <c r="E65" s="37" t="s">
        <v>66</v>
      </c>
    </row>
    <row r="66" spans="1:5" ht="12.75">
      <c r="A66" s="38" t="s">
        <v>67</v>
      </c>
      <c r="E66" s="39" t="s">
        <v>111</v>
      </c>
    </row>
    <row r="67" spans="1:5" ht="89.25">
      <c r="A67" t="s">
        <v>69</v>
      </c>
      <c r="E67" s="37" t="s">
        <v>112</v>
      </c>
    </row>
    <row r="68" spans="1:16" ht="25.5">
      <c r="A68" s="26" t="s">
        <v>60</v>
      </c>
      <c s="31" t="s">
        <v>116</v>
      </c>
      <c s="31" t="s">
        <v>117</v>
      </c>
      <c s="26" t="s">
        <v>39</v>
      </c>
      <c s="32" t="s">
        <v>118</v>
      </c>
      <c s="33" t="s">
        <v>81</v>
      </c>
      <c s="34">
        <v>4</v>
      </c>
      <c s="35">
        <v>0</v>
      </c>
      <c s="35">
        <f>ROUND(ROUND(H68,2)*ROUND(G68,3),2)</f>
      </c>
      <c s="33" t="s">
        <v>64</v>
      </c>
      <c r="O68">
        <f>(I68*21)/100</f>
      </c>
      <c t="s">
        <v>33</v>
      </c>
    </row>
    <row r="69" spans="1:5" ht="12.75">
      <c r="A69" s="36" t="s">
        <v>65</v>
      </c>
      <c r="E69" s="37" t="s">
        <v>66</v>
      </c>
    </row>
    <row r="70" spans="1:5" ht="12.75">
      <c r="A70" s="38" t="s">
        <v>67</v>
      </c>
      <c r="E70" s="39" t="s">
        <v>111</v>
      </c>
    </row>
    <row r="71" spans="1:5" ht="102">
      <c r="A71" t="s">
        <v>69</v>
      </c>
      <c r="E71" s="37" t="s">
        <v>119</v>
      </c>
    </row>
    <row r="72" spans="1:16" ht="25.5">
      <c r="A72" s="26" t="s">
        <v>60</v>
      </c>
      <c s="31" t="s">
        <v>120</v>
      </c>
      <c s="31" t="s">
        <v>121</v>
      </c>
      <c s="26" t="s">
        <v>39</v>
      </c>
      <c s="32" t="s">
        <v>122</v>
      </c>
      <c s="33" t="s">
        <v>81</v>
      </c>
      <c s="34">
        <v>10</v>
      </c>
      <c s="35">
        <v>0</v>
      </c>
      <c s="35">
        <f>ROUND(ROUND(H72,2)*ROUND(G72,3),2)</f>
      </c>
      <c s="33" t="s">
        <v>64</v>
      </c>
      <c r="O72">
        <f>(I72*21)/100</f>
      </c>
      <c t="s">
        <v>33</v>
      </c>
    </row>
    <row r="73" spans="1:5" ht="12.75">
      <c r="A73" s="36" t="s">
        <v>65</v>
      </c>
      <c r="E73" s="37" t="s">
        <v>66</v>
      </c>
    </row>
    <row r="74" spans="1:5" ht="12.75">
      <c r="A74" s="38" t="s">
        <v>67</v>
      </c>
      <c r="E74" s="39" t="s">
        <v>111</v>
      </c>
    </row>
    <row r="75" spans="1:5" ht="102">
      <c r="A75" t="s">
        <v>69</v>
      </c>
      <c r="E75" s="37" t="s">
        <v>119</v>
      </c>
    </row>
    <row r="76" spans="1:16" ht="12.75">
      <c r="A76" s="26" t="s">
        <v>60</v>
      </c>
      <c s="31" t="s">
        <v>123</v>
      </c>
      <c s="31" t="s">
        <v>124</v>
      </c>
      <c s="26" t="s">
        <v>39</v>
      </c>
      <c s="32" t="s">
        <v>125</v>
      </c>
      <c s="33" t="s">
        <v>81</v>
      </c>
      <c s="34">
        <v>1</v>
      </c>
      <c s="35">
        <v>0</v>
      </c>
      <c s="35">
        <f>ROUND(ROUND(H76,2)*ROUND(G76,3),2)</f>
      </c>
      <c s="33" t="s">
        <v>64</v>
      </c>
      <c r="O76">
        <f>(I76*21)/100</f>
      </c>
      <c t="s">
        <v>33</v>
      </c>
    </row>
    <row r="77" spans="1:5" ht="12.75">
      <c r="A77" s="36" t="s">
        <v>65</v>
      </c>
      <c r="E77" s="37" t="s">
        <v>66</v>
      </c>
    </row>
    <row r="78" spans="1:5" ht="12.75">
      <c r="A78" s="38" t="s">
        <v>67</v>
      </c>
      <c r="E78" s="39" t="s">
        <v>66</v>
      </c>
    </row>
    <row r="79" spans="1:5" ht="102">
      <c r="A79" t="s">
        <v>69</v>
      </c>
      <c r="E79" s="37" t="s">
        <v>126</v>
      </c>
    </row>
    <row r="80" spans="1:16" ht="12.75">
      <c r="A80" s="26" t="s">
        <v>60</v>
      </c>
      <c s="31" t="s">
        <v>127</v>
      </c>
      <c s="31" t="s">
        <v>128</v>
      </c>
      <c s="26" t="s">
        <v>39</v>
      </c>
      <c s="32" t="s">
        <v>129</v>
      </c>
      <c s="33" t="s">
        <v>81</v>
      </c>
      <c s="34">
        <v>7</v>
      </c>
      <c s="35">
        <v>0</v>
      </c>
      <c s="35">
        <f>ROUND(ROUND(H80,2)*ROUND(G80,3),2)</f>
      </c>
      <c s="33" t="s">
        <v>64</v>
      </c>
      <c r="O80">
        <f>(I80*21)/100</f>
      </c>
      <c t="s">
        <v>33</v>
      </c>
    </row>
    <row r="81" spans="1:5" ht="12.75">
      <c r="A81" s="36" t="s">
        <v>65</v>
      </c>
      <c r="E81" s="37" t="s">
        <v>66</v>
      </c>
    </row>
    <row r="82" spans="1:5" ht="12.75">
      <c r="A82" s="38" t="s">
        <v>67</v>
      </c>
      <c r="E82" s="39" t="s">
        <v>66</v>
      </c>
    </row>
    <row r="83" spans="1:5" ht="102">
      <c r="A83" t="s">
        <v>69</v>
      </c>
      <c r="E83" s="37" t="s">
        <v>130</v>
      </c>
    </row>
    <row r="84" spans="1:16" ht="12.75">
      <c r="A84" s="26" t="s">
        <v>60</v>
      </c>
      <c s="31" t="s">
        <v>131</v>
      </c>
      <c s="31" t="s">
        <v>132</v>
      </c>
      <c s="26" t="s">
        <v>39</v>
      </c>
      <c s="32" t="s">
        <v>133</v>
      </c>
      <c s="33" t="s">
        <v>81</v>
      </c>
      <c s="34">
        <v>1</v>
      </c>
      <c s="35">
        <v>0</v>
      </c>
      <c s="35">
        <f>ROUND(ROUND(H84,2)*ROUND(G84,3),2)</f>
      </c>
      <c s="33" t="s">
        <v>64</v>
      </c>
      <c r="O84">
        <f>(I84*21)/100</f>
      </c>
      <c t="s">
        <v>33</v>
      </c>
    </row>
    <row r="85" spans="1:5" ht="12.75">
      <c r="A85" s="36" t="s">
        <v>65</v>
      </c>
      <c r="E85" s="37" t="s">
        <v>66</v>
      </c>
    </row>
    <row r="86" spans="1:5" ht="12.75">
      <c r="A86" s="38" t="s">
        <v>67</v>
      </c>
      <c r="E86" s="39" t="s">
        <v>66</v>
      </c>
    </row>
    <row r="87" spans="1:5" ht="127.5">
      <c r="A87" t="s">
        <v>69</v>
      </c>
      <c r="E87" s="37" t="s">
        <v>134</v>
      </c>
    </row>
    <row r="88" spans="1:16" ht="25.5">
      <c r="A88" s="26" t="s">
        <v>60</v>
      </c>
      <c s="31" t="s">
        <v>135</v>
      </c>
      <c s="31" t="s">
        <v>136</v>
      </c>
      <c s="26" t="s">
        <v>39</v>
      </c>
      <c s="32" t="s">
        <v>137</v>
      </c>
      <c s="33" t="s">
        <v>81</v>
      </c>
      <c s="34">
        <v>1</v>
      </c>
      <c s="35">
        <v>0</v>
      </c>
      <c s="35">
        <f>ROUND(ROUND(H88,2)*ROUND(G88,3),2)</f>
      </c>
      <c s="33" t="s">
        <v>64</v>
      </c>
      <c r="O88">
        <f>(I88*21)/100</f>
      </c>
      <c t="s">
        <v>33</v>
      </c>
    </row>
    <row r="89" spans="1:5" ht="12.75">
      <c r="A89" s="36" t="s">
        <v>65</v>
      </c>
      <c r="E89" s="37" t="s">
        <v>66</v>
      </c>
    </row>
    <row r="90" spans="1:5" ht="12.75">
      <c r="A90" s="38" t="s">
        <v>67</v>
      </c>
      <c r="E90" s="39" t="s">
        <v>66</v>
      </c>
    </row>
    <row r="91" spans="1:5" ht="89.25">
      <c r="A91" t="s">
        <v>69</v>
      </c>
      <c r="E91" s="37" t="s">
        <v>138</v>
      </c>
    </row>
    <row r="92" spans="1:16" ht="12.75">
      <c r="A92" s="26" t="s">
        <v>60</v>
      </c>
      <c s="31" t="s">
        <v>139</v>
      </c>
      <c s="31" t="s">
        <v>140</v>
      </c>
      <c s="26" t="s">
        <v>39</v>
      </c>
      <c s="32" t="s">
        <v>141</v>
      </c>
      <c s="33" t="s">
        <v>81</v>
      </c>
      <c s="34">
        <v>5</v>
      </c>
      <c s="35">
        <v>0</v>
      </c>
      <c s="35">
        <f>ROUND(ROUND(H92,2)*ROUND(G92,3),2)</f>
      </c>
      <c s="33" t="s">
        <v>64</v>
      </c>
      <c r="O92">
        <f>(I92*21)/100</f>
      </c>
      <c t="s">
        <v>33</v>
      </c>
    </row>
    <row r="93" spans="1:5" ht="12.75">
      <c r="A93" s="36" t="s">
        <v>65</v>
      </c>
      <c r="E93" s="37" t="s">
        <v>66</v>
      </c>
    </row>
    <row r="94" spans="1:5" ht="12.75">
      <c r="A94" s="38" t="s">
        <v>67</v>
      </c>
      <c r="E94" s="39" t="s">
        <v>66</v>
      </c>
    </row>
    <row r="95" spans="1:5" ht="76.5">
      <c r="A95" t="s">
        <v>69</v>
      </c>
      <c r="E95" s="37" t="s">
        <v>142</v>
      </c>
    </row>
    <row r="96" spans="1:16" ht="12.75">
      <c r="A96" s="26" t="s">
        <v>60</v>
      </c>
      <c s="31" t="s">
        <v>143</v>
      </c>
      <c s="31" t="s">
        <v>144</v>
      </c>
      <c s="26" t="s">
        <v>39</v>
      </c>
      <c s="32" t="s">
        <v>145</v>
      </c>
      <c s="33" t="s">
        <v>81</v>
      </c>
      <c s="34">
        <v>1</v>
      </c>
      <c s="35">
        <v>0</v>
      </c>
      <c s="35">
        <f>ROUND(ROUND(H96,2)*ROUND(G96,3),2)</f>
      </c>
      <c s="33" t="s">
        <v>64</v>
      </c>
      <c r="O96">
        <f>(I96*21)/100</f>
      </c>
      <c t="s">
        <v>33</v>
      </c>
    </row>
    <row r="97" spans="1:5" ht="12.75">
      <c r="A97" s="36" t="s">
        <v>65</v>
      </c>
      <c r="E97" s="37" t="s">
        <v>66</v>
      </c>
    </row>
    <row r="98" spans="1:5" ht="12.75">
      <c r="A98" s="38" t="s">
        <v>67</v>
      </c>
      <c r="E98" s="39" t="s">
        <v>66</v>
      </c>
    </row>
    <row r="99" spans="1:5" ht="76.5">
      <c r="A99" t="s">
        <v>69</v>
      </c>
      <c r="E99" s="37" t="s">
        <v>146</v>
      </c>
    </row>
    <row r="100" spans="1:16" ht="12.75">
      <c r="A100" s="26" t="s">
        <v>60</v>
      </c>
      <c s="31" t="s">
        <v>147</v>
      </c>
      <c s="31" t="s">
        <v>148</v>
      </c>
      <c s="26" t="s">
        <v>39</v>
      </c>
      <c s="32" t="s">
        <v>149</v>
      </c>
      <c s="33" t="s">
        <v>81</v>
      </c>
      <c s="34">
        <v>1</v>
      </c>
      <c s="35">
        <v>0</v>
      </c>
      <c s="35">
        <f>ROUND(ROUND(H100,2)*ROUND(G100,3),2)</f>
      </c>
      <c s="33" t="s">
        <v>64</v>
      </c>
      <c r="O100">
        <f>(I100*21)/100</f>
      </c>
      <c t="s">
        <v>33</v>
      </c>
    </row>
    <row r="101" spans="1:5" ht="12.75">
      <c r="A101" s="36" t="s">
        <v>65</v>
      </c>
      <c r="E101" s="37" t="s">
        <v>66</v>
      </c>
    </row>
    <row r="102" spans="1:5" ht="12.75">
      <c r="A102" s="38" t="s">
        <v>67</v>
      </c>
      <c r="E102" s="39" t="s">
        <v>66</v>
      </c>
    </row>
    <row r="103" spans="1:5" ht="76.5">
      <c r="A103" t="s">
        <v>69</v>
      </c>
      <c r="E103" s="37" t="s">
        <v>146</v>
      </c>
    </row>
    <row r="104" spans="1:16" ht="12.75">
      <c r="A104" s="26" t="s">
        <v>60</v>
      </c>
      <c s="31" t="s">
        <v>150</v>
      </c>
      <c s="31" t="s">
        <v>151</v>
      </c>
      <c s="26" t="s">
        <v>39</v>
      </c>
      <c s="32" t="s">
        <v>152</v>
      </c>
      <c s="33" t="s">
        <v>81</v>
      </c>
      <c s="34">
        <v>1</v>
      </c>
      <c s="35">
        <v>0</v>
      </c>
      <c s="35">
        <f>ROUND(ROUND(H104,2)*ROUND(G104,3),2)</f>
      </c>
      <c s="33" t="s">
        <v>64</v>
      </c>
      <c r="O104">
        <f>(I104*21)/100</f>
      </c>
      <c t="s">
        <v>33</v>
      </c>
    </row>
    <row r="105" spans="1:5" ht="12.75">
      <c r="A105" s="36" t="s">
        <v>65</v>
      </c>
      <c r="E105" s="37" t="s">
        <v>66</v>
      </c>
    </row>
    <row r="106" spans="1:5" ht="12.75">
      <c r="A106" s="38" t="s">
        <v>67</v>
      </c>
      <c r="E106" s="39" t="s">
        <v>66</v>
      </c>
    </row>
    <row r="107" spans="1:5" ht="76.5">
      <c r="A107" t="s">
        <v>69</v>
      </c>
      <c r="E107" s="37" t="s">
        <v>146</v>
      </c>
    </row>
    <row r="108" spans="1:16" ht="12.75">
      <c r="A108" s="26" t="s">
        <v>60</v>
      </c>
      <c s="31" t="s">
        <v>153</v>
      </c>
      <c s="31" t="s">
        <v>154</v>
      </c>
      <c s="26" t="s">
        <v>39</v>
      </c>
      <c s="32" t="s">
        <v>155</v>
      </c>
      <c s="33" t="s">
        <v>156</v>
      </c>
      <c s="34">
        <v>10.67</v>
      </c>
      <c s="35">
        <v>0</v>
      </c>
      <c s="35">
        <f>ROUND(ROUND(H108,2)*ROUND(G108,3),2)</f>
      </c>
      <c s="33" t="s">
        <v>64</v>
      </c>
      <c r="O108">
        <f>(I108*21)/100</f>
      </c>
      <c t="s">
        <v>33</v>
      </c>
    </row>
    <row r="109" spans="1:5" ht="12.75">
      <c r="A109" s="36" t="s">
        <v>65</v>
      </c>
      <c r="E109" s="37" t="s">
        <v>66</v>
      </c>
    </row>
    <row r="110" spans="1:5" ht="12.75">
      <c r="A110" s="38" t="s">
        <v>67</v>
      </c>
      <c r="E110" s="39" t="s">
        <v>111</v>
      </c>
    </row>
    <row r="111" spans="1:5" ht="76.5">
      <c r="A111" t="s">
        <v>69</v>
      </c>
      <c r="E111" s="37" t="s">
        <v>157</v>
      </c>
    </row>
    <row r="112" spans="1:16" ht="12.75">
      <c r="A112" s="26" t="s">
        <v>60</v>
      </c>
      <c s="31" t="s">
        <v>158</v>
      </c>
      <c s="31" t="s">
        <v>159</v>
      </c>
      <c s="26" t="s">
        <v>39</v>
      </c>
      <c s="32" t="s">
        <v>160</v>
      </c>
      <c s="33" t="s">
        <v>156</v>
      </c>
      <c s="34">
        <v>2.24</v>
      </c>
      <c s="35">
        <v>0</v>
      </c>
      <c s="35">
        <f>ROUND(ROUND(H112,2)*ROUND(G112,3),2)</f>
      </c>
      <c s="33" t="s">
        <v>64</v>
      </c>
      <c r="O112">
        <f>(I112*21)/100</f>
      </c>
      <c t="s">
        <v>33</v>
      </c>
    </row>
    <row r="113" spans="1:5" ht="12.75">
      <c r="A113" s="36" t="s">
        <v>65</v>
      </c>
      <c r="E113" s="37" t="s">
        <v>66</v>
      </c>
    </row>
    <row r="114" spans="1:5" ht="12.75">
      <c r="A114" s="38" t="s">
        <v>67</v>
      </c>
      <c r="E114" s="39" t="s">
        <v>161</v>
      </c>
    </row>
    <row r="115" spans="1:5" ht="76.5">
      <c r="A115" t="s">
        <v>69</v>
      </c>
      <c r="E115" s="37" t="s">
        <v>157</v>
      </c>
    </row>
    <row r="116" spans="1:16" ht="12.75">
      <c r="A116" s="26" t="s">
        <v>60</v>
      </c>
      <c s="31" t="s">
        <v>162</v>
      </c>
      <c s="31" t="s">
        <v>163</v>
      </c>
      <c s="26" t="s">
        <v>39</v>
      </c>
      <c s="32" t="s">
        <v>164</v>
      </c>
      <c s="33" t="s">
        <v>156</v>
      </c>
      <c s="34">
        <v>8.055</v>
      </c>
      <c s="35">
        <v>0</v>
      </c>
      <c s="35">
        <f>ROUND(ROUND(H116,2)*ROUND(G116,3),2)</f>
      </c>
      <c s="33" t="s">
        <v>64</v>
      </c>
      <c r="O116">
        <f>(I116*21)/100</f>
      </c>
      <c t="s">
        <v>33</v>
      </c>
    </row>
    <row r="117" spans="1:5" ht="12.75">
      <c r="A117" s="36" t="s">
        <v>65</v>
      </c>
      <c r="E117" s="37" t="s">
        <v>66</v>
      </c>
    </row>
    <row r="118" spans="1:5" ht="12.75">
      <c r="A118" s="38" t="s">
        <v>67</v>
      </c>
      <c r="E118" s="39" t="s">
        <v>66</v>
      </c>
    </row>
    <row r="119" spans="1:5" ht="76.5">
      <c r="A119" t="s">
        <v>69</v>
      </c>
      <c r="E119" s="37" t="s">
        <v>157</v>
      </c>
    </row>
    <row r="120" spans="1:16" ht="12.75">
      <c r="A120" s="26" t="s">
        <v>60</v>
      </c>
      <c s="31" t="s">
        <v>165</v>
      </c>
      <c s="31" t="s">
        <v>166</v>
      </c>
      <c s="26" t="s">
        <v>39</v>
      </c>
      <c s="32" t="s">
        <v>167</v>
      </c>
      <c s="33" t="s">
        <v>156</v>
      </c>
      <c s="34">
        <v>10.67</v>
      </c>
      <c s="35">
        <v>0</v>
      </c>
      <c s="35">
        <f>ROUND(ROUND(H120,2)*ROUND(G120,3),2)</f>
      </c>
      <c s="33" t="s">
        <v>64</v>
      </c>
      <c r="O120">
        <f>(I120*21)/100</f>
      </c>
      <c t="s">
        <v>33</v>
      </c>
    </row>
    <row r="121" spans="1:5" ht="12.75">
      <c r="A121" s="36" t="s">
        <v>65</v>
      </c>
      <c r="E121" s="37" t="s">
        <v>66</v>
      </c>
    </row>
    <row r="122" spans="1:5" ht="12.75">
      <c r="A122" s="38" t="s">
        <v>67</v>
      </c>
      <c r="E122" s="39" t="s">
        <v>111</v>
      </c>
    </row>
    <row r="123" spans="1:5" ht="204">
      <c r="A123" t="s">
        <v>69</v>
      </c>
      <c r="E123" s="37" t="s">
        <v>168</v>
      </c>
    </row>
    <row r="124" spans="1:16" ht="12.75">
      <c r="A124" s="26" t="s">
        <v>60</v>
      </c>
      <c s="31" t="s">
        <v>169</v>
      </c>
      <c s="31" t="s">
        <v>170</v>
      </c>
      <c s="26" t="s">
        <v>39</v>
      </c>
      <c s="32" t="s">
        <v>171</v>
      </c>
      <c s="33" t="s">
        <v>156</v>
      </c>
      <c s="34">
        <v>2.805</v>
      </c>
      <c s="35">
        <v>0</v>
      </c>
      <c s="35">
        <f>ROUND(ROUND(H124,2)*ROUND(G124,3),2)</f>
      </c>
      <c s="33" t="s">
        <v>64</v>
      </c>
      <c r="O124">
        <f>(I124*21)/100</f>
      </c>
      <c t="s">
        <v>33</v>
      </c>
    </row>
    <row r="125" spans="1:5" ht="12.75">
      <c r="A125" s="36" t="s">
        <v>65</v>
      </c>
      <c r="E125" s="37" t="s">
        <v>66</v>
      </c>
    </row>
    <row r="126" spans="1:5" ht="12.75">
      <c r="A126" s="38" t="s">
        <v>67</v>
      </c>
      <c r="E126" s="39" t="s">
        <v>66</v>
      </c>
    </row>
    <row r="127" spans="1:5" ht="127.5">
      <c r="A127" t="s">
        <v>69</v>
      </c>
      <c r="E127" s="37" t="s">
        <v>172</v>
      </c>
    </row>
    <row r="128" spans="1:16" ht="12.75">
      <c r="A128" s="26" t="s">
        <v>60</v>
      </c>
      <c s="31" t="s">
        <v>173</v>
      </c>
      <c s="31" t="s">
        <v>174</v>
      </c>
      <c s="26" t="s">
        <v>39</v>
      </c>
      <c s="32" t="s">
        <v>175</v>
      </c>
      <c s="33" t="s">
        <v>156</v>
      </c>
      <c s="34">
        <v>2.24</v>
      </c>
      <c s="35">
        <v>0</v>
      </c>
      <c s="35">
        <f>ROUND(ROUND(H128,2)*ROUND(G128,3),2)</f>
      </c>
      <c s="33" t="s">
        <v>64</v>
      </c>
      <c r="O128">
        <f>(I128*21)/100</f>
      </c>
      <c t="s">
        <v>33</v>
      </c>
    </row>
    <row r="129" spans="1:5" ht="12.75">
      <c r="A129" s="36" t="s">
        <v>65</v>
      </c>
      <c r="E129" s="37" t="s">
        <v>66</v>
      </c>
    </row>
    <row r="130" spans="1:5" ht="12.75">
      <c r="A130" s="38" t="s">
        <v>67</v>
      </c>
      <c r="E130" s="39" t="s">
        <v>111</v>
      </c>
    </row>
    <row r="131" spans="1:5" ht="204">
      <c r="A131" t="s">
        <v>69</v>
      </c>
      <c r="E131" s="37" t="s">
        <v>176</v>
      </c>
    </row>
    <row r="132" spans="1:16" ht="12.75">
      <c r="A132" s="26" t="s">
        <v>60</v>
      </c>
      <c s="31" t="s">
        <v>177</v>
      </c>
      <c s="31" t="s">
        <v>178</v>
      </c>
      <c s="26" t="s">
        <v>39</v>
      </c>
      <c s="32" t="s">
        <v>179</v>
      </c>
      <c s="33" t="s">
        <v>156</v>
      </c>
      <c s="34">
        <v>9.46</v>
      </c>
      <c s="35">
        <v>0</v>
      </c>
      <c s="35">
        <f>ROUND(ROUND(H132,2)*ROUND(G132,3),2)</f>
      </c>
      <c s="33" t="s">
        <v>64</v>
      </c>
      <c r="O132">
        <f>(I132*21)/100</f>
      </c>
      <c t="s">
        <v>33</v>
      </c>
    </row>
    <row r="133" spans="1:5" ht="12.75">
      <c r="A133" s="36" t="s">
        <v>65</v>
      </c>
      <c r="E133" s="37" t="s">
        <v>66</v>
      </c>
    </row>
    <row r="134" spans="1:5" ht="12.75">
      <c r="A134" s="38" t="s">
        <v>67</v>
      </c>
      <c r="E134" s="39" t="s">
        <v>66</v>
      </c>
    </row>
    <row r="135" spans="1:5" ht="127.5">
      <c r="A135" t="s">
        <v>69</v>
      </c>
      <c r="E135" s="37" t="s">
        <v>172</v>
      </c>
    </row>
    <row r="136" spans="1:16" ht="12.75">
      <c r="A136" s="26" t="s">
        <v>60</v>
      </c>
      <c s="31" t="s">
        <v>180</v>
      </c>
      <c s="31" t="s">
        <v>181</v>
      </c>
      <c s="26" t="s">
        <v>39</v>
      </c>
      <c s="32" t="s">
        <v>182</v>
      </c>
      <c s="33" t="s">
        <v>156</v>
      </c>
      <c s="34">
        <v>8.055</v>
      </c>
      <c s="35">
        <v>0</v>
      </c>
      <c s="35">
        <f>ROUND(ROUND(H136,2)*ROUND(G136,3),2)</f>
      </c>
      <c s="33" t="s">
        <v>64</v>
      </c>
      <c r="O136">
        <f>(I136*21)/100</f>
      </c>
      <c t="s">
        <v>33</v>
      </c>
    </row>
    <row r="137" spans="1:5" ht="12.75">
      <c r="A137" s="36" t="s">
        <v>65</v>
      </c>
      <c r="E137" s="37" t="s">
        <v>66</v>
      </c>
    </row>
    <row r="138" spans="1:5" ht="12.75">
      <c r="A138" s="38" t="s">
        <v>67</v>
      </c>
      <c r="E138" s="39" t="s">
        <v>66</v>
      </c>
    </row>
    <row r="139" spans="1:5" ht="204">
      <c r="A139" t="s">
        <v>69</v>
      </c>
      <c r="E139" s="37" t="s">
        <v>183</v>
      </c>
    </row>
    <row r="140" spans="1:16" ht="12.75">
      <c r="A140" s="26" t="s">
        <v>60</v>
      </c>
      <c s="31" t="s">
        <v>184</v>
      </c>
      <c s="31" t="s">
        <v>185</v>
      </c>
      <c s="26" t="s">
        <v>39</v>
      </c>
      <c s="32" t="s">
        <v>186</v>
      </c>
      <c s="33" t="s">
        <v>81</v>
      </c>
      <c s="34">
        <v>58</v>
      </c>
      <c s="35">
        <v>0</v>
      </c>
      <c s="35">
        <f>ROUND(ROUND(H140,2)*ROUND(G140,3),2)</f>
      </c>
      <c s="33" t="s">
        <v>64</v>
      </c>
      <c r="O140">
        <f>(I140*21)/100</f>
      </c>
      <c t="s">
        <v>33</v>
      </c>
    </row>
    <row r="141" spans="1:5" ht="12.75">
      <c r="A141" s="36" t="s">
        <v>65</v>
      </c>
      <c r="E141" s="37" t="s">
        <v>66</v>
      </c>
    </row>
    <row r="142" spans="1:5" ht="12.75">
      <c r="A142" s="38" t="s">
        <v>67</v>
      </c>
      <c r="E142" s="39" t="s">
        <v>66</v>
      </c>
    </row>
    <row r="143" spans="1:5" ht="102">
      <c r="A143" t="s">
        <v>69</v>
      </c>
      <c r="E143" s="37" t="s">
        <v>187</v>
      </c>
    </row>
    <row r="144" spans="1:16" ht="12.75">
      <c r="A144" s="26" t="s">
        <v>60</v>
      </c>
      <c s="31" t="s">
        <v>188</v>
      </c>
      <c s="31" t="s">
        <v>189</v>
      </c>
      <c s="26" t="s">
        <v>39</v>
      </c>
      <c s="32" t="s">
        <v>190</v>
      </c>
      <c s="33" t="s">
        <v>81</v>
      </c>
      <c s="34">
        <v>58</v>
      </c>
      <c s="35">
        <v>0</v>
      </c>
      <c s="35">
        <f>ROUND(ROUND(H144,2)*ROUND(G144,3),2)</f>
      </c>
      <c s="33" t="s">
        <v>64</v>
      </c>
      <c r="O144">
        <f>(I144*21)/100</f>
      </c>
      <c t="s">
        <v>33</v>
      </c>
    </row>
    <row r="145" spans="1:5" ht="12.75">
      <c r="A145" s="36" t="s">
        <v>65</v>
      </c>
      <c r="E145" s="37" t="s">
        <v>66</v>
      </c>
    </row>
    <row r="146" spans="1:5" ht="12.75">
      <c r="A146" s="38" t="s">
        <v>67</v>
      </c>
      <c r="E146" s="39" t="s">
        <v>66</v>
      </c>
    </row>
    <row r="147" spans="1:5" ht="102">
      <c r="A147" t="s">
        <v>69</v>
      </c>
      <c r="E147" s="37" t="s">
        <v>191</v>
      </c>
    </row>
    <row r="148" spans="1:16" ht="12.75">
      <c r="A148" s="26" t="s">
        <v>60</v>
      </c>
      <c s="31" t="s">
        <v>192</v>
      </c>
      <c s="31" t="s">
        <v>193</v>
      </c>
      <c s="26" t="s">
        <v>39</v>
      </c>
      <c s="32" t="s">
        <v>194</v>
      </c>
      <c s="33" t="s">
        <v>94</v>
      </c>
      <c s="34">
        <v>40</v>
      </c>
      <c s="35">
        <v>0</v>
      </c>
      <c s="35">
        <f>ROUND(ROUND(H148,2)*ROUND(G148,3),2)</f>
      </c>
      <c s="33" t="s">
        <v>64</v>
      </c>
      <c r="O148">
        <f>(I148*21)/100</f>
      </c>
      <c t="s">
        <v>33</v>
      </c>
    </row>
    <row r="149" spans="1:5" ht="12.75">
      <c r="A149" s="36" t="s">
        <v>65</v>
      </c>
      <c r="E149" s="37" t="s">
        <v>66</v>
      </c>
    </row>
    <row r="150" spans="1:5" ht="12.75">
      <c r="A150" s="38" t="s">
        <v>67</v>
      </c>
      <c r="E150" s="39" t="s">
        <v>66</v>
      </c>
    </row>
    <row r="151" spans="1:5" ht="114.75">
      <c r="A151" t="s">
        <v>69</v>
      </c>
      <c r="E151" s="37" t="s">
        <v>195</v>
      </c>
    </row>
    <row r="152" spans="1:16" ht="12.75">
      <c r="A152" s="26" t="s">
        <v>60</v>
      </c>
      <c s="31" t="s">
        <v>196</v>
      </c>
      <c s="31" t="s">
        <v>197</v>
      </c>
      <c s="26" t="s">
        <v>39</v>
      </c>
      <c s="32" t="s">
        <v>198</v>
      </c>
      <c s="33" t="s">
        <v>94</v>
      </c>
      <c s="34">
        <v>40</v>
      </c>
      <c s="35">
        <v>0</v>
      </c>
      <c s="35">
        <f>ROUND(ROUND(H152,2)*ROUND(G152,3),2)</f>
      </c>
      <c s="33" t="s">
        <v>64</v>
      </c>
      <c r="O152">
        <f>(I152*21)/100</f>
      </c>
      <c t="s">
        <v>33</v>
      </c>
    </row>
    <row r="153" spans="1:5" ht="12.75">
      <c r="A153" s="36" t="s">
        <v>65</v>
      </c>
      <c r="E153" s="37" t="s">
        <v>66</v>
      </c>
    </row>
    <row r="154" spans="1:5" ht="12.75">
      <c r="A154" s="38" t="s">
        <v>67</v>
      </c>
      <c r="E154" s="39" t="s">
        <v>66</v>
      </c>
    </row>
    <row r="155" spans="1:5" ht="114.75">
      <c r="A155" t="s">
        <v>69</v>
      </c>
      <c r="E155" s="37" t="s">
        <v>199</v>
      </c>
    </row>
    <row r="156" spans="1:16" ht="12.75">
      <c r="A156" s="26" t="s">
        <v>60</v>
      </c>
      <c s="31" t="s">
        <v>200</v>
      </c>
      <c s="31" t="s">
        <v>201</v>
      </c>
      <c s="26" t="s">
        <v>39</v>
      </c>
      <c s="32" t="s">
        <v>202</v>
      </c>
      <c s="33" t="s">
        <v>81</v>
      </c>
      <c s="34">
        <v>1</v>
      </c>
      <c s="35">
        <v>0</v>
      </c>
      <c s="35">
        <f>ROUND(ROUND(H156,2)*ROUND(G156,3),2)</f>
      </c>
      <c s="33" t="s">
        <v>64</v>
      </c>
      <c r="O156">
        <f>(I156*21)/100</f>
      </c>
      <c t="s">
        <v>33</v>
      </c>
    </row>
    <row r="157" spans="1:5" ht="12.75">
      <c r="A157" s="36" t="s">
        <v>65</v>
      </c>
      <c r="E157" s="37" t="s">
        <v>66</v>
      </c>
    </row>
    <row r="158" spans="1:5" ht="12.75">
      <c r="A158" s="38" t="s">
        <v>67</v>
      </c>
      <c r="E158" s="39" t="s">
        <v>66</v>
      </c>
    </row>
    <row r="159" spans="1:5" ht="114.75">
      <c r="A159" t="s">
        <v>69</v>
      </c>
      <c r="E159" s="37" t="s">
        <v>203</v>
      </c>
    </row>
    <row r="160" spans="1:16" ht="12.75">
      <c r="A160" s="26" t="s">
        <v>60</v>
      </c>
      <c s="31" t="s">
        <v>204</v>
      </c>
      <c s="31" t="s">
        <v>205</v>
      </c>
      <c s="26" t="s">
        <v>39</v>
      </c>
      <c s="32" t="s">
        <v>206</v>
      </c>
      <c s="33" t="s">
        <v>81</v>
      </c>
      <c s="34">
        <v>1</v>
      </c>
      <c s="35">
        <v>0</v>
      </c>
      <c s="35">
        <f>ROUND(ROUND(H160,2)*ROUND(G160,3),2)</f>
      </c>
      <c s="33" t="s">
        <v>64</v>
      </c>
      <c r="O160">
        <f>(I160*21)/100</f>
      </c>
      <c t="s">
        <v>33</v>
      </c>
    </row>
    <row r="161" spans="1:5" ht="12.75">
      <c r="A161" s="36" t="s">
        <v>65</v>
      </c>
      <c r="E161" s="37" t="s">
        <v>66</v>
      </c>
    </row>
    <row r="162" spans="1:5" ht="12.75">
      <c r="A162" s="38" t="s">
        <v>67</v>
      </c>
      <c r="E162" s="39" t="s">
        <v>66</v>
      </c>
    </row>
    <row r="163" spans="1:5" ht="102">
      <c r="A163" t="s">
        <v>69</v>
      </c>
      <c r="E163" s="37" t="s">
        <v>207</v>
      </c>
    </row>
    <row r="164" spans="1:16" ht="12.75">
      <c r="A164" s="26" t="s">
        <v>60</v>
      </c>
      <c s="31" t="s">
        <v>208</v>
      </c>
      <c s="31" t="s">
        <v>209</v>
      </c>
      <c s="26" t="s">
        <v>39</v>
      </c>
      <c s="32" t="s">
        <v>210</v>
      </c>
      <c s="33" t="s">
        <v>81</v>
      </c>
      <c s="34">
        <v>1</v>
      </c>
      <c s="35">
        <v>0</v>
      </c>
      <c s="35">
        <f>ROUND(ROUND(H164,2)*ROUND(G164,3),2)</f>
      </c>
      <c s="33" t="s">
        <v>64</v>
      </c>
      <c r="O164">
        <f>(I164*21)/100</f>
      </c>
      <c t="s">
        <v>33</v>
      </c>
    </row>
    <row r="165" spans="1:5" ht="12.75">
      <c r="A165" s="36" t="s">
        <v>65</v>
      </c>
      <c r="E165" s="37" t="s">
        <v>66</v>
      </c>
    </row>
    <row r="166" spans="1:5" ht="12.75">
      <c r="A166" s="38" t="s">
        <v>67</v>
      </c>
      <c r="E166" s="39" t="s">
        <v>66</v>
      </c>
    </row>
    <row r="167" spans="1:5" ht="127.5">
      <c r="A167" t="s">
        <v>69</v>
      </c>
      <c r="E167" s="37" t="s">
        <v>211</v>
      </c>
    </row>
    <row r="168" spans="1:16" ht="12.75">
      <c r="A168" s="26" t="s">
        <v>60</v>
      </c>
      <c s="31" t="s">
        <v>212</v>
      </c>
      <c s="31" t="s">
        <v>213</v>
      </c>
      <c s="26" t="s">
        <v>39</v>
      </c>
      <c s="32" t="s">
        <v>214</v>
      </c>
      <c s="33" t="s">
        <v>81</v>
      </c>
      <c s="34">
        <v>2</v>
      </c>
      <c s="35">
        <v>0</v>
      </c>
      <c s="35">
        <f>ROUND(ROUND(H168,2)*ROUND(G168,3),2)</f>
      </c>
      <c s="33" t="s">
        <v>64</v>
      </c>
      <c r="O168">
        <f>(I168*21)/100</f>
      </c>
      <c t="s">
        <v>33</v>
      </c>
    </row>
    <row r="169" spans="1:5" ht="12.75">
      <c r="A169" s="36" t="s">
        <v>65</v>
      </c>
      <c r="E169" s="37" t="s">
        <v>66</v>
      </c>
    </row>
    <row r="170" spans="1:5" ht="12.75">
      <c r="A170" s="38" t="s">
        <v>67</v>
      </c>
      <c r="E170" s="39" t="s">
        <v>66</v>
      </c>
    </row>
    <row r="171" spans="1:5" ht="114.75">
      <c r="A171" t="s">
        <v>69</v>
      </c>
      <c r="E171" s="37" t="s">
        <v>215</v>
      </c>
    </row>
    <row r="172" spans="1:16" ht="12.75">
      <c r="A172" s="26" t="s">
        <v>60</v>
      </c>
      <c s="31" t="s">
        <v>216</v>
      </c>
      <c s="31" t="s">
        <v>217</v>
      </c>
      <c s="26" t="s">
        <v>39</v>
      </c>
      <c s="32" t="s">
        <v>218</v>
      </c>
      <c s="33" t="s">
        <v>81</v>
      </c>
      <c s="34">
        <v>2</v>
      </c>
      <c s="35">
        <v>0</v>
      </c>
      <c s="35">
        <f>ROUND(ROUND(H172,2)*ROUND(G172,3),2)</f>
      </c>
      <c s="33" t="s">
        <v>64</v>
      </c>
      <c r="O172">
        <f>(I172*21)/100</f>
      </c>
      <c t="s">
        <v>33</v>
      </c>
    </row>
    <row r="173" spans="1:5" ht="12.75">
      <c r="A173" s="36" t="s">
        <v>65</v>
      </c>
      <c r="E173" s="37" t="s">
        <v>66</v>
      </c>
    </row>
    <row r="174" spans="1:5" ht="12.75">
      <c r="A174" s="38" t="s">
        <v>67</v>
      </c>
      <c r="E174" s="39" t="s">
        <v>66</v>
      </c>
    </row>
    <row r="175" spans="1:5" ht="102">
      <c r="A175" t="s">
        <v>69</v>
      </c>
      <c r="E175" s="37" t="s">
        <v>219</v>
      </c>
    </row>
    <row r="176" spans="1:16" ht="12.75">
      <c r="A176" s="26" t="s">
        <v>60</v>
      </c>
      <c s="31" t="s">
        <v>220</v>
      </c>
      <c s="31" t="s">
        <v>221</v>
      </c>
      <c s="26" t="s">
        <v>39</v>
      </c>
      <c s="32" t="s">
        <v>222</v>
      </c>
      <c s="33" t="s">
        <v>81</v>
      </c>
      <c s="34">
        <v>4</v>
      </c>
      <c s="35">
        <v>0</v>
      </c>
      <c s="35">
        <f>ROUND(ROUND(H176,2)*ROUND(G176,3),2)</f>
      </c>
      <c s="33" t="s">
        <v>64</v>
      </c>
      <c r="O176">
        <f>(I176*21)/100</f>
      </c>
      <c t="s">
        <v>33</v>
      </c>
    </row>
    <row r="177" spans="1:5" ht="12.75">
      <c r="A177" s="36" t="s">
        <v>65</v>
      </c>
      <c r="E177" s="37" t="s">
        <v>66</v>
      </c>
    </row>
    <row r="178" spans="1:5" ht="12.75">
      <c r="A178" s="38" t="s">
        <v>67</v>
      </c>
      <c r="E178" s="39" t="s">
        <v>66</v>
      </c>
    </row>
    <row r="179" spans="1:5" ht="114.75">
      <c r="A179" t="s">
        <v>69</v>
      </c>
      <c r="E179" s="37" t="s">
        <v>223</v>
      </c>
    </row>
    <row r="180" spans="1:16" ht="12.75">
      <c r="A180" s="26" t="s">
        <v>60</v>
      </c>
      <c s="31" t="s">
        <v>224</v>
      </c>
      <c s="31" t="s">
        <v>225</v>
      </c>
      <c s="26" t="s">
        <v>39</v>
      </c>
      <c s="32" t="s">
        <v>226</v>
      </c>
      <c s="33" t="s">
        <v>81</v>
      </c>
      <c s="34">
        <v>4</v>
      </c>
      <c s="35">
        <v>0</v>
      </c>
      <c s="35">
        <f>ROUND(ROUND(H180,2)*ROUND(G180,3),2)</f>
      </c>
      <c s="33" t="s">
        <v>64</v>
      </c>
      <c r="O180">
        <f>(I180*21)/100</f>
      </c>
      <c t="s">
        <v>33</v>
      </c>
    </row>
    <row r="181" spans="1:5" ht="12.75">
      <c r="A181" s="36" t="s">
        <v>65</v>
      </c>
      <c r="E181" s="37" t="s">
        <v>66</v>
      </c>
    </row>
    <row r="182" spans="1:5" ht="12.75">
      <c r="A182" s="38" t="s">
        <v>67</v>
      </c>
      <c r="E182" s="39" t="s">
        <v>66</v>
      </c>
    </row>
    <row r="183" spans="1:5" ht="102">
      <c r="A183" t="s">
        <v>69</v>
      </c>
      <c r="E183" s="37" t="s">
        <v>227</v>
      </c>
    </row>
    <row r="184" spans="1:16" ht="12.75">
      <c r="A184" s="26" t="s">
        <v>60</v>
      </c>
      <c s="31" t="s">
        <v>228</v>
      </c>
      <c s="31" t="s">
        <v>229</v>
      </c>
      <c s="26" t="s">
        <v>39</v>
      </c>
      <c s="32" t="s">
        <v>230</v>
      </c>
      <c s="33" t="s">
        <v>81</v>
      </c>
      <c s="34">
        <v>1</v>
      </c>
      <c s="35">
        <v>0</v>
      </c>
      <c s="35">
        <f>ROUND(ROUND(H184,2)*ROUND(G184,3),2)</f>
      </c>
      <c s="33" t="s">
        <v>64</v>
      </c>
      <c r="O184">
        <f>(I184*21)/100</f>
      </c>
      <c t="s">
        <v>33</v>
      </c>
    </row>
    <row r="185" spans="1:5" ht="12.75">
      <c r="A185" s="36" t="s">
        <v>65</v>
      </c>
      <c r="E185" s="37" t="s">
        <v>66</v>
      </c>
    </row>
    <row r="186" spans="1:5" ht="12.75">
      <c r="A186" s="38" t="s">
        <v>67</v>
      </c>
      <c r="E186" s="39" t="s">
        <v>231</v>
      </c>
    </row>
    <row r="187" spans="1:5" ht="102">
      <c r="A187" t="s">
        <v>69</v>
      </c>
      <c r="E187" s="37" t="s">
        <v>232</v>
      </c>
    </row>
    <row r="188" spans="1:16" ht="12.75">
      <c r="A188" s="26" t="s">
        <v>60</v>
      </c>
      <c s="31" t="s">
        <v>233</v>
      </c>
      <c s="31" t="s">
        <v>234</v>
      </c>
      <c s="26" t="s">
        <v>39</v>
      </c>
      <c s="32" t="s">
        <v>235</v>
      </c>
      <c s="33" t="s">
        <v>81</v>
      </c>
      <c s="34">
        <v>1</v>
      </c>
      <c s="35">
        <v>0</v>
      </c>
      <c s="35">
        <f>ROUND(ROUND(H188,2)*ROUND(G188,3),2)</f>
      </c>
      <c s="33" t="s">
        <v>64</v>
      </c>
      <c r="O188">
        <f>(I188*21)/100</f>
      </c>
      <c t="s">
        <v>33</v>
      </c>
    </row>
    <row r="189" spans="1:5" ht="12.75">
      <c r="A189" s="36" t="s">
        <v>65</v>
      </c>
      <c r="E189" s="37" t="s">
        <v>66</v>
      </c>
    </row>
    <row r="190" spans="1:5" ht="12.75">
      <c r="A190" s="38" t="s">
        <v>67</v>
      </c>
      <c r="E190" s="39" t="s">
        <v>66</v>
      </c>
    </row>
    <row r="191" spans="1:5" ht="102">
      <c r="A191" t="s">
        <v>69</v>
      </c>
      <c r="E191" s="37" t="s">
        <v>236</v>
      </c>
    </row>
    <row r="192" spans="1:16" ht="12.75">
      <c r="A192" s="26" t="s">
        <v>60</v>
      </c>
      <c s="31" t="s">
        <v>237</v>
      </c>
      <c s="31" t="s">
        <v>238</v>
      </c>
      <c s="26" t="s">
        <v>39</v>
      </c>
      <c s="32" t="s">
        <v>239</v>
      </c>
      <c s="33" t="s">
        <v>81</v>
      </c>
      <c s="34">
        <v>1</v>
      </c>
      <c s="35">
        <v>0</v>
      </c>
      <c s="35">
        <f>ROUND(ROUND(H192,2)*ROUND(G192,3),2)</f>
      </c>
      <c s="33" t="s">
        <v>64</v>
      </c>
      <c r="O192">
        <f>(I192*21)/100</f>
      </c>
      <c t="s">
        <v>33</v>
      </c>
    </row>
    <row r="193" spans="1:5" ht="12.75">
      <c r="A193" s="36" t="s">
        <v>65</v>
      </c>
      <c r="E193" s="37" t="s">
        <v>66</v>
      </c>
    </row>
    <row r="194" spans="1:5" ht="12.75">
      <c r="A194" s="38" t="s">
        <v>67</v>
      </c>
      <c r="E194" s="39" t="s">
        <v>66</v>
      </c>
    </row>
    <row r="195" spans="1:5" ht="127.5">
      <c r="A195" t="s">
        <v>69</v>
      </c>
      <c r="E195" s="37" t="s">
        <v>240</v>
      </c>
    </row>
    <row r="196" spans="1:16" ht="12.75">
      <c r="A196" s="26" t="s">
        <v>60</v>
      </c>
      <c s="31" t="s">
        <v>241</v>
      </c>
      <c s="31" t="s">
        <v>242</v>
      </c>
      <c s="26" t="s">
        <v>39</v>
      </c>
      <c s="32" t="s">
        <v>243</v>
      </c>
      <c s="33" t="s">
        <v>81</v>
      </c>
      <c s="34">
        <v>1</v>
      </c>
      <c s="35">
        <v>0</v>
      </c>
      <c s="35">
        <f>ROUND(ROUND(H196,2)*ROUND(G196,3),2)</f>
      </c>
      <c s="33" t="s">
        <v>64</v>
      </c>
      <c r="O196">
        <f>(I196*21)/100</f>
      </c>
      <c t="s">
        <v>33</v>
      </c>
    </row>
    <row r="197" spans="1:5" ht="12.75">
      <c r="A197" s="36" t="s">
        <v>65</v>
      </c>
      <c r="E197" s="37" t="s">
        <v>66</v>
      </c>
    </row>
    <row r="198" spans="1:5" ht="12.75">
      <c r="A198" s="38" t="s">
        <v>67</v>
      </c>
      <c r="E198" s="39" t="s">
        <v>231</v>
      </c>
    </row>
    <row r="199" spans="1:5" ht="114.75">
      <c r="A199" t="s">
        <v>69</v>
      </c>
      <c r="E199" s="37" t="s">
        <v>244</v>
      </c>
    </row>
    <row r="200" spans="1:16" ht="12.75">
      <c r="A200" s="26" t="s">
        <v>60</v>
      </c>
      <c s="31" t="s">
        <v>245</v>
      </c>
      <c s="31" t="s">
        <v>246</v>
      </c>
      <c s="26" t="s">
        <v>39</v>
      </c>
      <c s="32" t="s">
        <v>247</v>
      </c>
      <c s="33" t="s">
        <v>81</v>
      </c>
      <c s="34">
        <v>1</v>
      </c>
      <c s="35">
        <v>0</v>
      </c>
      <c s="35">
        <f>ROUND(ROUND(H200,2)*ROUND(G200,3),2)</f>
      </c>
      <c s="33" t="s">
        <v>64</v>
      </c>
      <c r="O200">
        <f>(I200*21)/100</f>
      </c>
      <c t="s">
        <v>33</v>
      </c>
    </row>
    <row r="201" spans="1:5" ht="12.75">
      <c r="A201" s="36" t="s">
        <v>65</v>
      </c>
      <c r="E201" s="37" t="s">
        <v>66</v>
      </c>
    </row>
    <row r="202" spans="1:5" ht="12.75">
      <c r="A202" s="38" t="s">
        <v>67</v>
      </c>
      <c r="E202" s="39" t="s">
        <v>66</v>
      </c>
    </row>
    <row r="203" spans="1:5" ht="114.75">
      <c r="A203" t="s">
        <v>69</v>
      </c>
      <c r="E203" s="37" t="s">
        <v>248</v>
      </c>
    </row>
    <row r="204" spans="1:16" ht="12.75">
      <c r="A204" s="26" t="s">
        <v>60</v>
      </c>
      <c s="31" t="s">
        <v>249</v>
      </c>
      <c s="31" t="s">
        <v>250</v>
      </c>
      <c s="26" t="s">
        <v>39</v>
      </c>
      <c s="32" t="s">
        <v>251</v>
      </c>
      <c s="33" t="s">
        <v>81</v>
      </c>
      <c s="34">
        <v>1</v>
      </c>
      <c s="35">
        <v>0</v>
      </c>
      <c s="35">
        <f>ROUND(ROUND(H204,2)*ROUND(G204,3),2)</f>
      </c>
      <c s="33" t="s">
        <v>64</v>
      </c>
      <c r="O204">
        <f>(I204*21)/100</f>
      </c>
      <c t="s">
        <v>33</v>
      </c>
    </row>
    <row r="205" spans="1:5" ht="12.75">
      <c r="A205" s="36" t="s">
        <v>65</v>
      </c>
      <c r="E205" s="37" t="s">
        <v>66</v>
      </c>
    </row>
    <row r="206" spans="1:5" ht="12.75">
      <c r="A206" s="38" t="s">
        <v>67</v>
      </c>
      <c r="E206" s="39" t="s">
        <v>66</v>
      </c>
    </row>
    <row r="207" spans="1:5" ht="127.5">
      <c r="A207" t="s">
        <v>69</v>
      </c>
      <c r="E207" s="37" t="s">
        <v>252</v>
      </c>
    </row>
    <row r="208" spans="1:16" ht="25.5">
      <c r="A208" s="26" t="s">
        <v>60</v>
      </c>
      <c s="31" t="s">
        <v>253</v>
      </c>
      <c s="31" t="s">
        <v>254</v>
      </c>
      <c s="26" t="s">
        <v>39</v>
      </c>
      <c s="32" t="s">
        <v>255</v>
      </c>
      <c s="33" t="s">
        <v>256</v>
      </c>
      <c s="34">
        <v>1.7</v>
      </c>
      <c s="35">
        <v>0</v>
      </c>
      <c s="35">
        <f>ROUND(ROUND(H208,2)*ROUND(G208,3),2)</f>
      </c>
      <c s="33" t="s">
        <v>64</v>
      </c>
      <c r="O208">
        <f>(I208*21)/100</f>
      </c>
      <c t="s">
        <v>33</v>
      </c>
    </row>
    <row r="209" spans="1:5" ht="12.75">
      <c r="A209" s="36" t="s">
        <v>65</v>
      </c>
      <c r="E209" s="37" t="s">
        <v>66</v>
      </c>
    </row>
    <row r="210" spans="1:5" ht="12.75">
      <c r="A210" s="38" t="s">
        <v>67</v>
      </c>
      <c r="E210" s="39" t="s">
        <v>257</v>
      </c>
    </row>
    <row r="211" spans="1:5" ht="153">
      <c r="A211" t="s">
        <v>69</v>
      </c>
      <c r="E211" s="37" t="s">
        <v>258</v>
      </c>
    </row>
    <row r="212" spans="1:16" ht="25.5">
      <c r="A212" s="26" t="s">
        <v>60</v>
      </c>
      <c s="31" t="s">
        <v>259</v>
      </c>
      <c s="31" t="s">
        <v>260</v>
      </c>
      <c s="26" t="s">
        <v>39</v>
      </c>
      <c s="32" t="s">
        <v>261</v>
      </c>
      <c s="33" t="s">
        <v>81</v>
      </c>
      <c s="34">
        <v>1</v>
      </c>
      <c s="35">
        <v>0</v>
      </c>
      <c s="35">
        <f>ROUND(ROUND(H212,2)*ROUND(G212,3),2)</f>
      </c>
      <c s="33" t="s">
        <v>64</v>
      </c>
      <c r="O212">
        <f>(I212*21)/100</f>
      </c>
      <c t="s">
        <v>33</v>
      </c>
    </row>
    <row r="213" spans="1:5" ht="12.75">
      <c r="A213" s="36" t="s">
        <v>65</v>
      </c>
      <c r="E213" s="37" t="s">
        <v>66</v>
      </c>
    </row>
    <row r="214" spans="1:5" ht="12.75">
      <c r="A214" s="38" t="s">
        <v>67</v>
      </c>
      <c r="E214" s="39" t="s">
        <v>66</v>
      </c>
    </row>
    <row r="215" spans="1:5" ht="153">
      <c r="A215" t="s">
        <v>69</v>
      </c>
      <c r="E215" s="37" t="s">
        <v>262</v>
      </c>
    </row>
    <row r="216" spans="1:16" ht="25.5">
      <c r="A216" s="26" t="s">
        <v>60</v>
      </c>
      <c s="31" t="s">
        <v>263</v>
      </c>
      <c s="31" t="s">
        <v>264</v>
      </c>
      <c s="26" t="s">
        <v>39</v>
      </c>
      <c s="32" t="s">
        <v>265</v>
      </c>
      <c s="33" t="s">
        <v>81</v>
      </c>
      <c s="34">
        <v>1</v>
      </c>
      <c s="35">
        <v>0</v>
      </c>
      <c s="35">
        <f>ROUND(ROUND(H216,2)*ROUND(G216,3),2)</f>
      </c>
      <c s="33" t="s">
        <v>64</v>
      </c>
      <c r="O216">
        <f>(I216*21)/100</f>
      </c>
      <c t="s">
        <v>33</v>
      </c>
    </row>
    <row r="217" spans="1:5" ht="12.75">
      <c r="A217" s="36" t="s">
        <v>65</v>
      </c>
      <c r="E217" s="37" t="s">
        <v>66</v>
      </c>
    </row>
    <row r="218" spans="1:5" ht="12.75">
      <c r="A218" s="38" t="s">
        <v>67</v>
      </c>
      <c r="E218" s="39" t="s">
        <v>66</v>
      </c>
    </row>
    <row r="219" spans="1:5" ht="127.5">
      <c r="A219" t="s">
        <v>69</v>
      </c>
      <c r="E219" s="37" t="s">
        <v>266</v>
      </c>
    </row>
    <row r="220" spans="1:16" ht="12.75">
      <c r="A220" s="26" t="s">
        <v>60</v>
      </c>
      <c s="31" t="s">
        <v>267</v>
      </c>
      <c s="31" t="s">
        <v>268</v>
      </c>
      <c s="26" t="s">
        <v>39</v>
      </c>
      <c s="32" t="s">
        <v>269</v>
      </c>
      <c s="33" t="s">
        <v>81</v>
      </c>
      <c s="34">
        <v>1</v>
      </c>
      <c s="35">
        <v>0</v>
      </c>
      <c s="35">
        <f>ROUND(ROUND(H220,2)*ROUND(G220,3),2)</f>
      </c>
      <c s="33" t="s">
        <v>64</v>
      </c>
      <c r="O220">
        <f>(I220*21)/100</f>
      </c>
      <c t="s">
        <v>33</v>
      </c>
    </row>
    <row r="221" spans="1:5" ht="12.75">
      <c r="A221" s="36" t="s">
        <v>65</v>
      </c>
      <c r="E221" s="37" t="s">
        <v>66</v>
      </c>
    </row>
    <row r="222" spans="1:5" ht="12.75">
      <c r="A222" s="38" t="s">
        <v>67</v>
      </c>
      <c r="E222" s="39" t="s">
        <v>66</v>
      </c>
    </row>
    <row r="223" spans="1:5" ht="114.75">
      <c r="A223" t="s">
        <v>69</v>
      </c>
      <c r="E223" s="37" t="s">
        <v>270</v>
      </c>
    </row>
    <row r="224" spans="1:16" ht="12.75">
      <c r="A224" s="26" t="s">
        <v>60</v>
      </c>
      <c s="31" t="s">
        <v>271</v>
      </c>
      <c s="31" t="s">
        <v>272</v>
      </c>
      <c s="26" t="s">
        <v>39</v>
      </c>
      <c s="32" t="s">
        <v>273</v>
      </c>
      <c s="33" t="s">
        <v>81</v>
      </c>
      <c s="34">
        <v>1</v>
      </c>
      <c s="35">
        <v>0</v>
      </c>
      <c s="35">
        <f>ROUND(ROUND(H224,2)*ROUND(G224,3),2)</f>
      </c>
      <c s="33" t="s">
        <v>64</v>
      </c>
      <c r="O224">
        <f>(I224*21)/100</f>
      </c>
      <c t="s">
        <v>33</v>
      </c>
    </row>
    <row r="225" spans="1:5" ht="12.75">
      <c r="A225" s="36" t="s">
        <v>65</v>
      </c>
      <c r="E225" s="37" t="s">
        <v>66</v>
      </c>
    </row>
    <row r="226" spans="1:5" ht="12.75">
      <c r="A226" s="38" t="s">
        <v>67</v>
      </c>
      <c r="E226" s="39" t="s">
        <v>66</v>
      </c>
    </row>
    <row r="227" spans="1:5" ht="127.5">
      <c r="A227" t="s">
        <v>69</v>
      </c>
      <c r="E227" s="37" t="s">
        <v>274</v>
      </c>
    </row>
    <row r="228" spans="1:16" ht="25.5">
      <c r="A228" s="26" t="s">
        <v>60</v>
      </c>
      <c s="31" t="s">
        <v>275</v>
      </c>
      <c s="31" t="s">
        <v>276</v>
      </c>
      <c s="26" t="s">
        <v>39</v>
      </c>
      <c s="32" t="s">
        <v>277</v>
      </c>
      <c s="33" t="s">
        <v>81</v>
      </c>
      <c s="34">
        <v>2</v>
      </c>
      <c s="35">
        <v>0</v>
      </c>
      <c s="35">
        <f>ROUND(ROUND(H228,2)*ROUND(G228,3),2)</f>
      </c>
      <c s="33" t="s">
        <v>64</v>
      </c>
      <c r="O228">
        <f>(I228*21)/100</f>
      </c>
      <c t="s">
        <v>33</v>
      </c>
    </row>
    <row r="229" spans="1:5" ht="12.75">
      <c r="A229" s="36" t="s">
        <v>65</v>
      </c>
      <c r="E229" s="37" t="s">
        <v>66</v>
      </c>
    </row>
    <row r="230" spans="1:5" ht="12.75">
      <c r="A230" s="38" t="s">
        <v>67</v>
      </c>
      <c r="E230" s="39" t="s">
        <v>66</v>
      </c>
    </row>
    <row r="231" spans="1:5" ht="114.75">
      <c r="A231" t="s">
        <v>69</v>
      </c>
      <c r="E231" s="37" t="s">
        <v>278</v>
      </c>
    </row>
    <row r="232" spans="1:16" ht="25.5">
      <c r="A232" s="26" t="s">
        <v>60</v>
      </c>
      <c s="31" t="s">
        <v>279</v>
      </c>
      <c s="31" t="s">
        <v>280</v>
      </c>
      <c s="26" t="s">
        <v>39</v>
      </c>
      <c s="32" t="s">
        <v>281</v>
      </c>
      <c s="33" t="s">
        <v>81</v>
      </c>
      <c s="34">
        <v>2</v>
      </c>
      <c s="35">
        <v>0</v>
      </c>
      <c s="35">
        <f>ROUND(ROUND(H232,2)*ROUND(G232,3),2)</f>
      </c>
      <c s="33" t="s">
        <v>64</v>
      </c>
      <c r="O232">
        <f>(I232*21)/100</f>
      </c>
      <c t="s">
        <v>33</v>
      </c>
    </row>
    <row r="233" spans="1:5" ht="12.75">
      <c r="A233" s="36" t="s">
        <v>65</v>
      </c>
      <c r="E233" s="37" t="s">
        <v>66</v>
      </c>
    </row>
    <row r="234" spans="1:5" ht="12.75">
      <c r="A234" s="38" t="s">
        <v>67</v>
      </c>
      <c r="E234" s="39" t="s">
        <v>66</v>
      </c>
    </row>
    <row r="235" spans="1:5" ht="127.5">
      <c r="A235" t="s">
        <v>69</v>
      </c>
      <c r="E235" s="37" t="s">
        <v>282</v>
      </c>
    </row>
    <row r="236" spans="1:16" ht="25.5">
      <c r="A236" s="26" t="s">
        <v>60</v>
      </c>
      <c s="31" t="s">
        <v>283</v>
      </c>
      <c s="31" t="s">
        <v>284</v>
      </c>
      <c s="26" t="s">
        <v>39</v>
      </c>
      <c s="32" t="s">
        <v>285</v>
      </c>
      <c s="33" t="s">
        <v>81</v>
      </c>
      <c s="34">
        <v>2</v>
      </c>
      <c s="35">
        <v>0</v>
      </c>
      <c s="35">
        <f>ROUND(ROUND(H236,2)*ROUND(G236,3),2)</f>
      </c>
      <c s="33" t="s">
        <v>64</v>
      </c>
      <c r="O236">
        <f>(I236*21)/100</f>
      </c>
      <c t="s">
        <v>33</v>
      </c>
    </row>
    <row r="237" spans="1:5" ht="12.75">
      <c r="A237" s="36" t="s">
        <v>65</v>
      </c>
      <c r="E237" s="37" t="s">
        <v>66</v>
      </c>
    </row>
    <row r="238" spans="1:5" ht="12.75">
      <c r="A238" s="38" t="s">
        <v>67</v>
      </c>
      <c r="E238" s="39" t="s">
        <v>66</v>
      </c>
    </row>
    <row r="239" spans="1:5" ht="140.25">
      <c r="A239" t="s">
        <v>69</v>
      </c>
      <c r="E239" s="37" t="s">
        <v>286</v>
      </c>
    </row>
    <row r="240" spans="1:16" ht="12.75">
      <c r="A240" s="26" t="s">
        <v>60</v>
      </c>
      <c s="31" t="s">
        <v>287</v>
      </c>
      <c s="31" t="s">
        <v>288</v>
      </c>
      <c s="26" t="s">
        <v>39</v>
      </c>
      <c s="32" t="s">
        <v>289</v>
      </c>
      <c s="33" t="s">
        <v>81</v>
      </c>
      <c s="34">
        <v>4</v>
      </c>
      <c s="35">
        <v>0</v>
      </c>
      <c s="35">
        <f>ROUND(ROUND(H240,2)*ROUND(G240,3),2)</f>
      </c>
      <c s="33" t="s">
        <v>64</v>
      </c>
      <c r="O240">
        <f>(I240*21)/100</f>
      </c>
      <c t="s">
        <v>33</v>
      </c>
    </row>
    <row r="241" spans="1:5" ht="12.75">
      <c r="A241" s="36" t="s">
        <v>65</v>
      </c>
      <c r="E241" s="37" t="s">
        <v>66</v>
      </c>
    </row>
    <row r="242" spans="1:5" ht="12.75">
      <c r="A242" s="38" t="s">
        <v>67</v>
      </c>
      <c r="E242" s="39" t="s">
        <v>66</v>
      </c>
    </row>
    <row r="243" spans="1:5" ht="114.75">
      <c r="A243" t="s">
        <v>69</v>
      </c>
      <c r="E243" s="37" t="s">
        <v>290</v>
      </c>
    </row>
    <row r="244" spans="1:16" ht="12.75">
      <c r="A244" s="26" t="s">
        <v>60</v>
      </c>
      <c s="31" t="s">
        <v>291</v>
      </c>
      <c s="31" t="s">
        <v>292</v>
      </c>
      <c s="26" t="s">
        <v>39</v>
      </c>
      <c s="32" t="s">
        <v>293</v>
      </c>
      <c s="33" t="s">
        <v>81</v>
      </c>
      <c s="34">
        <v>4</v>
      </c>
      <c s="35">
        <v>0</v>
      </c>
      <c s="35">
        <f>ROUND(ROUND(H244,2)*ROUND(G244,3),2)</f>
      </c>
      <c s="33" t="s">
        <v>64</v>
      </c>
      <c r="O244">
        <f>(I244*21)/100</f>
      </c>
      <c t="s">
        <v>33</v>
      </c>
    </row>
    <row r="245" spans="1:5" ht="12.75">
      <c r="A245" s="36" t="s">
        <v>65</v>
      </c>
      <c r="E245" s="37" t="s">
        <v>66</v>
      </c>
    </row>
    <row r="246" spans="1:5" ht="12.75">
      <c r="A246" s="38" t="s">
        <v>67</v>
      </c>
      <c r="E246" s="39" t="s">
        <v>66</v>
      </c>
    </row>
    <row r="247" spans="1:5" ht="127.5">
      <c r="A247" t="s">
        <v>69</v>
      </c>
      <c r="E247" s="37" t="s">
        <v>294</v>
      </c>
    </row>
    <row r="248" spans="1:16" ht="12.75">
      <c r="A248" s="26" t="s">
        <v>60</v>
      </c>
      <c s="31" t="s">
        <v>295</v>
      </c>
      <c s="31" t="s">
        <v>296</v>
      </c>
      <c s="26" t="s">
        <v>39</v>
      </c>
      <c s="32" t="s">
        <v>297</v>
      </c>
      <c s="33" t="s">
        <v>81</v>
      </c>
      <c s="34">
        <v>4</v>
      </c>
      <c s="35">
        <v>0</v>
      </c>
      <c s="35">
        <f>ROUND(ROUND(H248,2)*ROUND(G248,3),2)</f>
      </c>
      <c s="33" t="s">
        <v>64</v>
      </c>
      <c r="O248">
        <f>(I248*21)/100</f>
      </c>
      <c t="s">
        <v>33</v>
      </c>
    </row>
    <row r="249" spans="1:5" ht="12.75">
      <c r="A249" s="36" t="s">
        <v>65</v>
      </c>
      <c r="E249" s="37" t="s">
        <v>66</v>
      </c>
    </row>
    <row r="250" spans="1:5" ht="12.75">
      <c r="A250" s="38" t="s">
        <v>67</v>
      </c>
      <c r="E250" s="39" t="s">
        <v>66</v>
      </c>
    </row>
    <row r="251" spans="1:5" ht="140.25">
      <c r="A251" t="s">
        <v>69</v>
      </c>
      <c r="E251" s="37" t="s">
        <v>298</v>
      </c>
    </row>
    <row r="252" spans="1:16" ht="12.75">
      <c r="A252" s="26" t="s">
        <v>60</v>
      </c>
      <c s="31" t="s">
        <v>299</v>
      </c>
      <c s="31" t="s">
        <v>300</v>
      </c>
      <c s="26" t="s">
        <v>39</v>
      </c>
      <c s="32" t="s">
        <v>301</v>
      </c>
      <c s="33" t="s">
        <v>81</v>
      </c>
      <c s="34">
        <v>1</v>
      </c>
      <c s="35">
        <v>0</v>
      </c>
      <c s="35">
        <f>ROUND(ROUND(H252,2)*ROUND(G252,3),2)</f>
      </c>
      <c s="33" t="s">
        <v>64</v>
      </c>
      <c r="O252">
        <f>(I252*21)/100</f>
      </c>
      <c t="s">
        <v>33</v>
      </c>
    </row>
    <row r="253" spans="1:5" ht="12.75">
      <c r="A253" s="36" t="s">
        <v>65</v>
      </c>
      <c r="E253" s="37" t="s">
        <v>66</v>
      </c>
    </row>
    <row r="254" spans="1:5" ht="12.75">
      <c r="A254" s="38" t="s">
        <v>67</v>
      </c>
      <c r="E254" s="39" t="s">
        <v>66</v>
      </c>
    </row>
    <row r="255" spans="1:5" ht="114.75">
      <c r="A255" t="s">
        <v>69</v>
      </c>
      <c r="E255" s="37" t="s">
        <v>302</v>
      </c>
    </row>
    <row r="256" spans="1:16" ht="12.75">
      <c r="A256" s="26" t="s">
        <v>60</v>
      </c>
      <c s="31" t="s">
        <v>303</v>
      </c>
      <c s="31" t="s">
        <v>304</v>
      </c>
      <c s="26" t="s">
        <v>39</v>
      </c>
      <c s="32" t="s">
        <v>305</v>
      </c>
      <c s="33" t="s">
        <v>81</v>
      </c>
      <c s="34">
        <v>1</v>
      </c>
      <c s="35">
        <v>0</v>
      </c>
      <c s="35">
        <f>ROUND(ROUND(H256,2)*ROUND(G256,3),2)</f>
      </c>
      <c s="33" t="s">
        <v>64</v>
      </c>
      <c r="O256">
        <f>(I256*21)/100</f>
      </c>
      <c t="s">
        <v>33</v>
      </c>
    </row>
    <row r="257" spans="1:5" ht="12.75">
      <c r="A257" s="36" t="s">
        <v>65</v>
      </c>
      <c r="E257" s="37" t="s">
        <v>66</v>
      </c>
    </row>
    <row r="258" spans="1:5" ht="12.75">
      <c r="A258" s="38" t="s">
        <v>67</v>
      </c>
      <c r="E258" s="39" t="s">
        <v>66</v>
      </c>
    </row>
    <row r="259" spans="1:5" ht="127.5">
      <c r="A259" t="s">
        <v>69</v>
      </c>
      <c r="E259" s="37" t="s">
        <v>306</v>
      </c>
    </row>
    <row r="260" spans="1:16" ht="12.75">
      <c r="A260" s="26" t="s">
        <v>60</v>
      </c>
      <c s="31" t="s">
        <v>307</v>
      </c>
      <c s="31" t="s">
        <v>308</v>
      </c>
      <c s="26" t="s">
        <v>39</v>
      </c>
      <c s="32" t="s">
        <v>309</v>
      </c>
      <c s="33" t="s">
        <v>81</v>
      </c>
      <c s="34">
        <v>1</v>
      </c>
      <c s="35">
        <v>0</v>
      </c>
      <c s="35">
        <f>ROUND(ROUND(H260,2)*ROUND(G260,3),2)</f>
      </c>
      <c s="33" t="s">
        <v>64</v>
      </c>
      <c r="O260">
        <f>(I260*21)/100</f>
      </c>
      <c t="s">
        <v>33</v>
      </c>
    </row>
    <row r="261" spans="1:5" ht="12.75">
      <c r="A261" s="36" t="s">
        <v>65</v>
      </c>
      <c r="E261" s="37" t="s">
        <v>66</v>
      </c>
    </row>
    <row r="262" spans="1:5" ht="12.75">
      <c r="A262" s="38" t="s">
        <v>67</v>
      </c>
      <c r="E262" s="39" t="s">
        <v>66</v>
      </c>
    </row>
    <row r="263" spans="1:5" ht="140.25">
      <c r="A263" t="s">
        <v>69</v>
      </c>
      <c r="E263" s="37" t="s">
        <v>310</v>
      </c>
    </row>
    <row r="264" spans="1:16" ht="25.5">
      <c r="A264" s="26" t="s">
        <v>60</v>
      </c>
      <c s="31" t="s">
        <v>311</v>
      </c>
      <c s="31" t="s">
        <v>312</v>
      </c>
      <c s="26" t="s">
        <v>39</v>
      </c>
      <c s="32" t="s">
        <v>313</v>
      </c>
      <c s="33" t="s">
        <v>81</v>
      </c>
      <c s="34">
        <v>1.5</v>
      </c>
      <c s="35">
        <v>0</v>
      </c>
      <c s="35">
        <f>ROUND(ROUND(H264,2)*ROUND(G264,3),2)</f>
      </c>
      <c s="33" t="s">
        <v>64</v>
      </c>
      <c r="O264">
        <f>(I264*21)/100</f>
      </c>
      <c t="s">
        <v>33</v>
      </c>
    </row>
    <row r="265" spans="1:5" ht="12.75">
      <c r="A265" s="36" t="s">
        <v>65</v>
      </c>
      <c r="E265" s="37" t="s">
        <v>66</v>
      </c>
    </row>
    <row r="266" spans="1:5" ht="12.75">
      <c r="A266" s="38" t="s">
        <v>67</v>
      </c>
      <c r="E266" s="39" t="s">
        <v>66</v>
      </c>
    </row>
    <row r="267" spans="1:5" ht="114.75">
      <c r="A267" t="s">
        <v>69</v>
      </c>
      <c r="E267" s="37" t="s">
        <v>314</v>
      </c>
    </row>
    <row r="268" spans="1:16" ht="25.5">
      <c r="A268" s="26" t="s">
        <v>60</v>
      </c>
      <c s="31" t="s">
        <v>315</v>
      </c>
      <c s="31" t="s">
        <v>316</v>
      </c>
      <c s="26" t="s">
        <v>39</v>
      </c>
      <c s="32" t="s">
        <v>317</v>
      </c>
      <c s="33" t="s">
        <v>81</v>
      </c>
      <c s="34">
        <v>1.5</v>
      </c>
      <c s="35">
        <v>0</v>
      </c>
      <c s="35">
        <f>ROUND(ROUND(H268,2)*ROUND(G268,3),2)</f>
      </c>
      <c s="33" t="s">
        <v>64</v>
      </c>
      <c r="O268">
        <f>(I268*21)/100</f>
      </c>
      <c t="s">
        <v>33</v>
      </c>
    </row>
    <row r="269" spans="1:5" ht="12.75">
      <c r="A269" s="36" t="s">
        <v>65</v>
      </c>
      <c r="E269" s="37" t="s">
        <v>66</v>
      </c>
    </row>
    <row r="270" spans="1:5" ht="12.75">
      <c r="A270" s="38" t="s">
        <v>67</v>
      </c>
      <c r="E270" s="39" t="s">
        <v>66</v>
      </c>
    </row>
    <row r="271" spans="1:5" ht="140.25">
      <c r="A271" t="s">
        <v>69</v>
      </c>
      <c r="E271" s="37" t="s">
        <v>318</v>
      </c>
    </row>
    <row r="272" spans="1:16" ht="25.5">
      <c r="A272" s="26" t="s">
        <v>60</v>
      </c>
      <c s="31" t="s">
        <v>319</v>
      </c>
      <c s="31" t="s">
        <v>320</v>
      </c>
      <c s="26" t="s">
        <v>39</v>
      </c>
      <c s="32" t="s">
        <v>321</v>
      </c>
      <c s="33" t="s">
        <v>81</v>
      </c>
      <c s="34">
        <v>2</v>
      </c>
      <c s="35">
        <v>0</v>
      </c>
      <c s="35">
        <f>ROUND(ROUND(H272,2)*ROUND(G272,3),2)</f>
      </c>
      <c s="33" t="s">
        <v>64</v>
      </c>
      <c r="O272">
        <f>(I272*21)/100</f>
      </c>
      <c t="s">
        <v>33</v>
      </c>
    </row>
    <row r="273" spans="1:5" ht="12.75">
      <c r="A273" s="36" t="s">
        <v>65</v>
      </c>
      <c r="E273" s="37" t="s">
        <v>66</v>
      </c>
    </row>
    <row r="274" spans="1:5" ht="12.75">
      <c r="A274" s="38" t="s">
        <v>67</v>
      </c>
      <c r="E274" s="39" t="s">
        <v>66</v>
      </c>
    </row>
    <row r="275" spans="1:5" ht="153">
      <c r="A275" t="s">
        <v>69</v>
      </c>
      <c r="E275" s="37" t="s">
        <v>322</v>
      </c>
    </row>
    <row r="276" spans="1:16" ht="12.75">
      <c r="A276" s="26" t="s">
        <v>60</v>
      </c>
      <c s="31" t="s">
        <v>323</v>
      </c>
      <c s="31" t="s">
        <v>324</v>
      </c>
      <c s="26" t="s">
        <v>39</v>
      </c>
      <c s="32" t="s">
        <v>325</v>
      </c>
      <c s="33" t="s">
        <v>81</v>
      </c>
      <c s="34">
        <v>2</v>
      </c>
      <c s="35">
        <v>0</v>
      </c>
      <c s="35">
        <f>ROUND(ROUND(H276,2)*ROUND(G276,3),2)</f>
      </c>
      <c s="33" t="s">
        <v>64</v>
      </c>
      <c r="O276">
        <f>(I276*21)/100</f>
      </c>
      <c t="s">
        <v>33</v>
      </c>
    </row>
    <row r="277" spans="1:5" ht="12.75">
      <c r="A277" s="36" t="s">
        <v>65</v>
      </c>
      <c r="E277" s="37" t="s">
        <v>66</v>
      </c>
    </row>
    <row r="278" spans="1:5" ht="12.75">
      <c r="A278" s="38" t="s">
        <v>67</v>
      </c>
      <c r="E278" s="39" t="s">
        <v>326</v>
      </c>
    </row>
    <row r="279" spans="1:5" ht="114.75">
      <c r="A279" t="s">
        <v>69</v>
      </c>
      <c r="E279" s="37" t="s">
        <v>327</v>
      </c>
    </row>
    <row r="280" spans="1:16" ht="12.75">
      <c r="A280" s="26" t="s">
        <v>60</v>
      </c>
      <c s="31" t="s">
        <v>328</v>
      </c>
      <c s="31" t="s">
        <v>329</v>
      </c>
      <c s="26" t="s">
        <v>39</v>
      </c>
      <c s="32" t="s">
        <v>330</v>
      </c>
      <c s="33" t="s">
        <v>81</v>
      </c>
      <c s="34">
        <v>2</v>
      </c>
      <c s="35">
        <v>0</v>
      </c>
      <c s="35">
        <f>ROUND(ROUND(H280,2)*ROUND(G280,3),2)</f>
      </c>
      <c s="33" t="s">
        <v>64</v>
      </c>
      <c r="O280">
        <f>(I280*21)/100</f>
      </c>
      <c t="s">
        <v>33</v>
      </c>
    </row>
    <row r="281" spans="1:5" ht="12.75">
      <c r="A281" s="36" t="s">
        <v>65</v>
      </c>
      <c r="E281" s="37" t="s">
        <v>66</v>
      </c>
    </row>
    <row r="282" spans="1:5" ht="12.75">
      <c r="A282" s="38" t="s">
        <v>67</v>
      </c>
      <c r="E282" s="39" t="s">
        <v>66</v>
      </c>
    </row>
    <row r="283" spans="1:5" ht="140.25">
      <c r="A283" t="s">
        <v>69</v>
      </c>
      <c r="E283" s="37" t="s">
        <v>331</v>
      </c>
    </row>
    <row r="284" spans="1:16" ht="12.75">
      <c r="A284" s="26" t="s">
        <v>60</v>
      </c>
      <c s="31" t="s">
        <v>332</v>
      </c>
      <c s="31" t="s">
        <v>333</v>
      </c>
      <c s="26" t="s">
        <v>39</v>
      </c>
      <c s="32" t="s">
        <v>334</v>
      </c>
      <c s="33" t="s">
        <v>81</v>
      </c>
      <c s="34">
        <v>2</v>
      </c>
      <c s="35">
        <v>0</v>
      </c>
      <c s="35">
        <f>ROUND(ROUND(H284,2)*ROUND(G284,3),2)</f>
      </c>
      <c s="33" t="s">
        <v>64</v>
      </c>
      <c r="O284">
        <f>(I284*21)/100</f>
      </c>
      <c t="s">
        <v>33</v>
      </c>
    </row>
    <row r="285" spans="1:5" ht="12.75">
      <c r="A285" s="36" t="s">
        <v>65</v>
      </c>
      <c r="E285" s="37" t="s">
        <v>66</v>
      </c>
    </row>
    <row r="286" spans="1:5" ht="12.75">
      <c r="A286" s="38" t="s">
        <v>67</v>
      </c>
      <c r="E286" s="39" t="s">
        <v>66</v>
      </c>
    </row>
    <row r="287" spans="1:5" ht="114.75">
      <c r="A287" t="s">
        <v>69</v>
      </c>
      <c r="E287" s="37" t="s">
        <v>335</v>
      </c>
    </row>
    <row r="288" spans="1:16" ht="12.75">
      <c r="A288" s="26" t="s">
        <v>60</v>
      </c>
      <c s="31" t="s">
        <v>336</v>
      </c>
      <c s="31" t="s">
        <v>337</v>
      </c>
      <c s="26" t="s">
        <v>39</v>
      </c>
      <c s="32" t="s">
        <v>338</v>
      </c>
      <c s="33" t="s">
        <v>81</v>
      </c>
      <c s="34">
        <v>2</v>
      </c>
      <c s="35">
        <v>0</v>
      </c>
      <c s="35">
        <f>ROUND(ROUND(H288,2)*ROUND(G288,3),2)</f>
      </c>
      <c s="33" t="s">
        <v>64</v>
      </c>
      <c r="O288">
        <f>(I288*21)/100</f>
      </c>
      <c t="s">
        <v>33</v>
      </c>
    </row>
    <row r="289" spans="1:5" ht="12.75">
      <c r="A289" s="36" t="s">
        <v>65</v>
      </c>
      <c r="E289" s="37" t="s">
        <v>66</v>
      </c>
    </row>
    <row r="290" spans="1:5" ht="12.75">
      <c r="A290" s="38" t="s">
        <v>67</v>
      </c>
      <c r="E290" s="39" t="s">
        <v>66</v>
      </c>
    </row>
    <row r="291" spans="1:5" ht="140.25">
      <c r="A291" t="s">
        <v>69</v>
      </c>
      <c r="E291" s="37" t="s">
        <v>339</v>
      </c>
    </row>
    <row r="292" spans="1:16" ht="12.75">
      <c r="A292" s="26" t="s">
        <v>60</v>
      </c>
      <c s="31" t="s">
        <v>340</v>
      </c>
      <c s="31" t="s">
        <v>341</v>
      </c>
      <c s="26" t="s">
        <v>39</v>
      </c>
      <c s="32" t="s">
        <v>342</v>
      </c>
      <c s="33" t="s">
        <v>81</v>
      </c>
      <c s="34">
        <v>4</v>
      </c>
      <c s="35">
        <v>0</v>
      </c>
      <c s="35">
        <f>ROUND(ROUND(H292,2)*ROUND(G292,3),2)</f>
      </c>
      <c s="33" t="s">
        <v>64</v>
      </c>
      <c r="O292">
        <f>(I292*21)/100</f>
      </c>
      <c t="s">
        <v>33</v>
      </c>
    </row>
    <row r="293" spans="1:5" ht="12.75">
      <c r="A293" s="36" t="s">
        <v>65</v>
      </c>
      <c r="E293" s="37" t="s">
        <v>66</v>
      </c>
    </row>
    <row r="294" spans="1:5" ht="12.75">
      <c r="A294" s="38" t="s">
        <v>67</v>
      </c>
      <c r="E294" s="39" t="s">
        <v>66</v>
      </c>
    </row>
    <row r="295" spans="1:5" ht="153">
      <c r="A295" t="s">
        <v>69</v>
      </c>
      <c r="E295" s="37" t="s">
        <v>343</v>
      </c>
    </row>
    <row r="296" spans="1:16" ht="12.75">
      <c r="A296" s="26" t="s">
        <v>60</v>
      </c>
      <c s="31" t="s">
        <v>344</v>
      </c>
      <c s="31" t="s">
        <v>345</v>
      </c>
      <c s="26" t="s">
        <v>39</v>
      </c>
      <c s="32" t="s">
        <v>346</v>
      </c>
      <c s="33" t="s">
        <v>81</v>
      </c>
      <c s="34">
        <v>2</v>
      </c>
      <c s="35">
        <v>0</v>
      </c>
      <c s="35">
        <f>ROUND(ROUND(H296,2)*ROUND(G296,3),2)</f>
      </c>
      <c s="33" t="s">
        <v>64</v>
      </c>
      <c r="O296">
        <f>(I296*21)/100</f>
      </c>
      <c t="s">
        <v>33</v>
      </c>
    </row>
    <row r="297" spans="1:5" ht="12.75">
      <c r="A297" s="36" t="s">
        <v>65</v>
      </c>
      <c r="E297" s="37" t="s">
        <v>66</v>
      </c>
    </row>
    <row r="298" spans="1:5" ht="12.75">
      <c r="A298" s="38" t="s">
        <v>67</v>
      </c>
      <c r="E298" s="39" t="s">
        <v>66</v>
      </c>
    </row>
    <row r="299" spans="1:5" ht="114.75">
      <c r="A299" t="s">
        <v>69</v>
      </c>
      <c r="E299" s="37" t="s">
        <v>347</v>
      </c>
    </row>
    <row r="300" spans="1:16" ht="12.75">
      <c r="A300" s="26" t="s">
        <v>60</v>
      </c>
      <c s="31" t="s">
        <v>348</v>
      </c>
      <c s="31" t="s">
        <v>349</v>
      </c>
      <c s="26" t="s">
        <v>39</v>
      </c>
      <c s="32" t="s">
        <v>350</v>
      </c>
      <c s="33" t="s">
        <v>81</v>
      </c>
      <c s="34">
        <v>2</v>
      </c>
      <c s="35">
        <v>0</v>
      </c>
      <c s="35">
        <f>ROUND(ROUND(H300,2)*ROUND(G300,3),2)</f>
      </c>
      <c s="33" t="s">
        <v>64</v>
      </c>
      <c r="O300">
        <f>(I300*21)/100</f>
      </c>
      <c t="s">
        <v>33</v>
      </c>
    </row>
    <row r="301" spans="1:5" ht="12.75">
      <c r="A301" s="36" t="s">
        <v>65</v>
      </c>
      <c r="E301" s="37" t="s">
        <v>66</v>
      </c>
    </row>
    <row r="302" spans="1:5" ht="12.75">
      <c r="A302" s="38" t="s">
        <v>67</v>
      </c>
      <c r="E302" s="39" t="s">
        <v>66</v>
      </c>
    </row>
    <row r="303" spans="1:5" ht="127.5">
      <c r="A303" t="s">
        <v>69</v>
      </c>
      <c r="E303" s="37" t="s">
        <v>351</v>
      </c>
    </row>
    <row r="304" spans="1:16" ht="12.75">
      <c r="A304" s="26" t="s">
        <v>60</v>
      </c>
      <c s="31" t="s">
        <v>352</v>
      </c>
      <c s="31" t="s">
        <v>353</v>
      </c>
      <c s="26" t="s">
        <v>39</v>
      </c>
      <c s="32" t="s">
        <v>354</v>
      </c>
      <c s="33" t="s">
        <v>81</v>
      </c>
      <c s="34">
        <v>2</v>
      </c>
      <c s="35">
        <v>0</v>
      </c>
      <c s="35">
        <f>ROUND(ROUND(H304,2)*ROUND(G304,3),2)</f>
      </c>
      <c s="33" t="s">
        <v>64</v>
      </c>
      <c r="O304">
        <f>(I304*21)/100</f>
      </c>
      <c t="s">
        <v>33</v>
      </c>
    </row>
    <row r="305" spans="1:5" ht="12.75">
      <c r="A305" s="36" t="s">
        <v>65</v>
      </c>
      <c r="E305" s="37" t="s">
        <v>66</v>
      </c>
    </row>
    <row r="306" spans="1:5" ht="12.75">
      <c r="A306" s="38" t="s">
        <v>67</v>
      </c>
      <c r="E306" s="39" t="s">
        <v>66</v>
      </c>
    </row>
    <row r="307" spans="1:5" ht="102">
      <c r="A307" t="s">
        <v>69</v>
      </c>
      <c r="E307" s="37" t="s">
        <v>355</v>
      </c>
    </row>
    <row r="308" spans="1:16" ht="12.75">
      <c r="A308" s="26" t="s">
        <v>60</v>
      </c>
      <c s="31" t="s">
        <v>356</v>
      </c>
      <c s="31" t="s">
        <v>357</v>
      </c>
      <c s="26" t="s">
        <v>39</v>
      </c>
      <c s="32" t="s">
        <v>358</v>
      </c>
      <c s="33" t="s">
        <v>81</v>
      </c>
      <c s="34">
        <v>2</v>
      </c>
      <c s="35">
        <v>0</v>
      </c>
      <c s="35">
        <f>ROUND(ROUND(H308,2)*ROUND(G308,3),2)</f>
      </c>
      <c s="33" t="s">
        <v>64</v>
      </c>
      <c r="O308">
        <f>(I308*21)/100</f>
      </c>
      <c t="s">
        <v>33</v>
      </c>
    </row>
    <row r="309" spans="1:5" ht="12.75">
      <c r="A309" s="36" t="s">
        <v>65</v>
      </c>
      <c r="E309" s="37" t="s">
        <v>66</v>
      </c>
    </row>
    <row r="310" spans="1:5" ht="12.75">
      <c r="A310" s="38" t="s">
        <v>67</v>
      </c>
      <c r="E310" s="39" t="s">
        <v>66</v>
      </c>
    </row>
    <row r="311" spans="1:5" ht="127.5">
      <c r="A311" t="s">
        <v>69</v>
      </c>
      <c r="E311" s="37" t="s">
        <v>359</v>
      </c>
    </row>
    <row r="312" spans="1:16" ht="12.75">
      <c r="A312" s="26" t="s">
        <v>60</v>
      </c>
      <c s="31" t="s">
        <v>360</v>
      </c>
      <c s="31" t="s">
        <v>361</v>
      </c>
      <c s="26" t="s">
        <v>39</v>
      </c>
      <c s="32" t="s">
        <v>362</v>
      </c>
      <c s="33" t="s">
        <v>81</v>
      </c>
      <c s="34">
        <v>2</v>
      </c>
      <c s="35">
        <v>0</v>
      </c>
      <c s="35">
        <f>ROUND(ROUND(H312,2)*ROUND(G312,3),2)</f>
      </c>
      <c s="33" t="s">
        <v>64</v>
      </c>
      <c r="O312">
        <f>(I312*21)/100</f>
      </c>
      <c t="s">
        <v>33</v>
      </c>
    </row>
    <row r="313" spans="1:5" ht="12.75">
      <c r="A313" s="36" t="s">
        <v>65</v>
      </c>
      <c r="E313" s="37" t="s">
        <v>66</v>
      </c>
    </row>
    <row r="314" spans="1:5" ht="12.75">
      <c r="A314" s="38" t="s">
        <v>67</v>
      </c>
      <c r="E314" s="39" t="s">
        <v>66</v>
      </c>
    </row>
    <row r="315" spans="1:5" ht="140.25">
      <c r="A315" t="s">
        <v>69</v>
      </c>
      <c r="E315" s="37" t="s">
        <v>363</v>
      </c>
    </row>
    <row r="316" spans="1:16" ht="12.75">
      <c r="A316" s="26" t="s">
        <v>60</v>
      </c>
      <c s="31" t="s">
        <v>364</v>
      </c>
      <c s="31" t="s">
        <v>365</v>
      </c>
      <c s="26" t="s">
        <v>39</v>
      </c>
      <c s="32" t="s">
        <v>366</v>
      </c>
      <c s="33" t="s">
        <v>81</v>
      </c>
      <c s="34">
        <v>1</v>
      </c>
      <c s="35">
        <v>0</v>
      </c>
      <c s="35">
        <f>ROUND(ROUND(H316,2)*ROUND(G316,3),2)</f>
      </c>
      <c s="33" t="s">
        <v>64</v>
      </c>
      <c r="O316">
        <f>(I316*21)/100</f>
      </c>
      <c t="s">
        <v>33</v>
      </c>
    </row>
    <row r="317" spans="1:5" ht="12.75">
      <c r="A317" s="36" t="s">
        <v>65</v>
      </c>
      <c r="E317" s="37" t="s">
        <v>66</v>
      </c>
    </row>
    <row r="318" spans="1:5" ht="12.75">
      <c r="A318" s="38" t="s">
        <v>67</v>
      </c>
      <c r="E318" s="39" t="s">
        <v>66</v>
      </c>
    </row>
    <row r="319" spans="1:5" ht="114.75">
      <c r="A319" t="s">
        <v>69</v>
      </c>
      <c r="E319" s="37" t="s">
        <v>367</v>
      </c>
    </row>
    <row r="320" spans="1:16" ht="12.75">
      <c r="A320" s="26" t="s">
        <v>60</v>
      </c>
      <c s="31" t="s">
        <v>368</v>
      </c>
      <c s="31" t="s">
        <v>369</v>
      </c>
      <c s="26" t="s">
        <v>39</v>
      </c>
      <c s="32" t="s">
        <v>370</v>
      </c>
      <c s="33" t="s">
        <v>81</v>
      </c>
      <c s="34">
        <v>1</v>
      </c>
      <c s="35">
        <v>0</v>
      </c>
      <c s="35">
        <f>ROUND(ROUND(H320,2)*ROUND(G320,3),2)</f>
      </c>
      <c s="33" t="s">
        <v>64</v>
      </c>
      <c r="O320">
        <f>(I320*21)/100</f>
      </c>
      <c t="s">
        <v>33</v>
      </c>
    </row>
    <row r="321" spans="1:5" ht="12.75">
      <c r="A321" s="36" t="s">
        <v>65</v>
      </c>
      <c r="E321" s="37" t="s">
        <v>66</v>
      </c>
    </row>
    <row r="322" spans="1:5" ht="12.75">
      <c r="A322" s="38" t="s">
        <v>67</v>
      </c>
      <c r="E322" s="39" t="s">
        <v>66</v>
      </c>
    </row>
    <row r="323" spans="1:5" ht="114.75">
      <c r="A323" t="s">
        <v>69</v>
      </c>
      <c r="E323" s="37" t="s">
        <v>371</v>
      </c>
    </row>
    <row r="324" spans="1:16" ht="12.75">
      <c r="A324" s="26" t="s">
        <v>60</v>
      </c>
      <c s="31" t="s">
        <v>372</v>
      </c>
      <c s="31" t="s">
        <v>373</v>
      </c>
      <c s="26" t="s">
        <v>39</v>
      </c>
      <c s="32" t="s">
        <v>374</v>
      </c>
      <c s="33" t="s">
        <v>375</v>
      </c>
      <c s="34">
        <v>40</v>
      </c>
      <c s="35">
        <v>0</v>
      </c>
      <c s="35">
        <f>ROUND(ROUND(H324,2)*ROUND(G324,3),2)</f>
      </c>
      <c s="33" t="s">
        <v>64</v>
      </c>
      <c r="O324">
        <f>(I324*21)/100</f>
      </c>
      <c t="s">
        <v>33</v>
      </c>
    </row>
    <row r="325" spans="1:5" ht="12.75">
      <c r="A325" s="36" t="s">
        <v>65</v>
      </c>
      <c r="E325" s="37" t="s">
        <v>66</v>
      </c>
    </row>
    <row r="326" spans="1:5" ht="12.75">
      <c r="A326" s="38" t="s">
        <v>67</v>
      </c>
      <c r="E326" s="39" t="s">
        <v>66</v>
      </c>
    </row>
    <row r="327" spans="1:5" ht="114.75">
      <c r="A327" t="s">
        <v>69</v>
      </c>
      <c r="E327" s="37" t="s">
        <v>376</v>
      </c>
    </row>
    <row r="328" spans="1:16" ht="12.75">
      <c r="A328" s="26" t="s">
        <v>60</v>
      </c>
      <c s="31" t="s">
        <v>377</v>
      </c>
      <c s="31" t="s">
        <v>378</v>
      </c>
      <c s="26" t="s">
        <v>39</v>
      </c>
      <c s="32" t="s">
        <v>379</v>
      </c>
      <c s="33" t="s">
        <v>375</v>
      </c>
      <c s="34">
        <v>40</v>
      </c>
      <c s="35">
        <v>0</v>
      </c>
      <c s="35">
        <f>ROUND(ROUND(H328,2)*ROUND(G328,3),2)</f>
      </c>
      <c s="33" t="s">
        <v>64</v>
      </c>
      <c r="O328">
        <f>(I328*21)/100</f>
      </c>
      <c t="s">
        <v>33</v>
      </c>
    </row>
    <row r="329" spans="1:5" ht="12.75">
      <c r="A329" s="36" t="s">
        <v>65</v>
      </c>
      <c r="E329" s="37" t="s">
        <v>66</v>
      </c>
    </row>
    <row r="330" spans="1:5" ht="12.75">
      <c r="A330" s="38" t="s">
        <v>67</v>
      </c>
      <c r="E330" s="39" t="s">
        <v>66</v>
      </c>
    </row>
    <row r="331" spans="1:5" ht="102">
      <c r="A331" t="s">
        <v>69</v>
      </c>
      <c r="E331" s="37" t="s">
        <v>380</v>
      </c>
    </row>
    <row r="332" spans="1:16" ht="12.75">
      <c r="A332" s="26" t="s">
        <v>60</v>
      </c>
      <c s="31" t="s">
        <v>381</v>
      </c>
      <c s="31" t="s">
        <v>382</v>
      </c>
      <c s="26" t="s">
        <v>39</v>
      </c>
      <c s="32" t="s">
        <v>383</v>
      </c>
      <c s="33" t="s">
        <v>81</v>
      </c>
      <c s="34">
        <v>6</v>
      </c>
      <c s="35">
        <v>0</v>
      </c>
      <c s="35">
        <f>ROUND(ROUND(H332,2)*ROUND(G332,3),2)</f>
      </c>
      <c s="33" t="s">
        <v>64</v>
      </c>
      <c r="O332">
        <f>(I332*21)/100</f>
      </c>
      <c t="s">
        <v>33</v>
      </c>
    </row>
    <row r="333" spans="1:5" ht="12.75">
      <c r="A333" s="36" t="s">
        <v>65</v>
      </c>
      <c r="E333" s="37" t="s">
        <v>66</v>
      </c>
    </row>
    <row r="334" spans="1:5" ht="12.75">
      <c r="A334" s="38" t="s">
        <v>67</v>
      </c>
      <c r="E334" s="39" t="s">
        <v>384</v>
      </c>
    </row>
    <row r="335" spans="1:5" ht="114.75">
      <c r="A335" t="s">
        <v>69</v>
      </c>
      <c r="E335" s="37" t="s">
        <v>385</v>
      </c>
    </row>
    <row r="336" spans="1:16" ht="25.5">
      <c r="A336" s="26" t="s">
        <v>60</v>
      </c>
      <c s="31" t="s">
        <v>386</v>
      </c>
      <c s="31" t="s">
        <v>387</v>
      </c>
      <c s="26" t="s">
        <v>39</v>
      </c>
      <c s="32" t="s">
        <v>388</v>
      </c>
      <c s="33" t="s">
        <v>81</v>
      </c>
      <c s="34">
        <v>1</v>
      </c>
      <c s="35">
        <v>0</v>
      </c>
      <c s="35">
        <f>ROUND(ROUND(H336,2)*ROUND(G336,3),2)</f>
      </c>
      <c s="33" t="s">
        <v>64</v>
      </c>
      <c r="O336">
        <f>(I336*21)/100</f>
      </c>
      <c t="s">
        <v>33</v>
      </c>
    </row>
    <row r="337" spans="1:5" ht="12.75">
      <c r="A337" s="36" t="s">
        <v>65</v>
      </c>
      <c r="E337" s="37" t="s">
        <v>66</v>
      </c>
    </row>
    <row r="338" spans="1:5" ht="12.75">
      <c r="A338" s="38" t="s">
        <v>67</v>
      </c>
      <c r="E338" s="39" t="s">
        <v>66</v>
      </c>
    </row>
    <row r="339" spans="1:5" ht="102">
      <c r="A339" t="s">
        <v>69</v>
      </c>
      <c r="E339" s="37" t="s">
        <v>389</v>
      </c>
    </row>
    <row r="340" spans="1:16" ht="12.75">
      <c r="A340" s="26" t="s">
        <v>60</v>
      </c>
      <c s="31" t="s">
        <v>390</v>
      </c>
      <c s="31" t="s">
        <v>391</v>
      </c>
      <c s="26" t="s">
        <v>39</v>
      </c>
      <c s="32" t="s">
        <v>392</v>
      </c>
      <c s="33" t="s">
        <v>81</v>
      </c>
      <c s="34">
        <v>1</v>
      </c>
      <c s="35">
        <v>0</v>
      </c>
      <c s="35">
        <f>ROUND(ROUND(H340,2)*ROUND(G340,3),2)</f>
      </c>
      <c s="33" t="s">
        <v>64</v>
      </c>
      <c r="O340">
        <f>(I340*21)/100</f>
      </c>
      <c t="s">
        <v>33</v>
      </c>
    </row>
    <row r="341" spans="1:5" ht="12.75">
      <c r="A341" s="36" t="s">
        <v>65</v>
      </c>
      <c r="E341" s="37" t="s">
        <v>66</v>
      </c>
    </row>
    <row r="342" spans="1:5" ht="12.75">
      <c r="A342" s="38" t="s">
        <v>67</v>
      </c>
      <c r="E342" s="39" t="s">
        <v>66</v>
      </c>
    </row>
    <row r="343" spans="1:5" ht="76.5">
      <c r="A343" t="s">
        <v>69</v>
      </c>
      <c r="E343" s="37" t="s">
        <v>393</v>
      </c>
    </row>
    <row r="344" spans="1:16" ht="12.75">
      <c r="A344" s="26" t="s">
        <v>60</v>
      </c>
      <c s="31" t="s">
        <v>394</v>
      </c>
      <c s="31" t="s">
        <v>395</v>
      </c>
      <c s="26" t="s">
        <v>39</v>
      </c>
      <c s="32" t="s">
        <v>396</v>
      </c>
      <c s="33" t="s">
        <v>81</v>
      </c>
      <c s="34">
        <v>1</v>
      </c>
      <c s="35">
        <v>0</v>
      </c>
      <c s="35">
        <f>ROUND(ROUND(H344,2)*ROUND(G344,3),2)</f>
      </c>
      <c s="33" t="s">
        <v>64</v>
      </c>
      <c r="O344">
        <f>(I344*21)/100</f>
      </c>
      <c t="s">
        <v>33</v>
      </c>
    </row>
    <row r="345" spans="1:5" ht="12.75">
      <c r="A345" s="36" t="s">
        <v>65</v>
      </c>
      <c r="E345" s="37" t="s">
        <v>66</v>
      </c>
    </row>
    <row r="346" spans="1:5" ht="12.75">
      <c r="A346" s="38" t="s">
        <v>67</v>
      </c>
      <c r="E346" s="39" t="s">
        <v>66</v>
      </c>
    </row>
    <row r="347" spans="1:5" ht="89.25">
      <c r="A347" t="s">
        <v>69</v>
      </c>
      <c r="E347" s="37" t="s">
        <v>397</v>
      </c>
    </row>
    <row r="348" spans="1:16" ht="12.75">
      <c r="A348" s="26" t="s">
        <v>60</v>
      </c>
      <c s="31" t="s">
        <v>398</v>
      </c>
      <c s="31" t="s">
        <v>399</v>
      </c>
      <c s="26" t="s">
        <v>39</v>
      </c>
      <c s="32" t="s">
        <v>400</v>
      </c>
      <c s="33" t="s">
        <v>401</v>
      </c>
      <c s="34">
        <v>1.23</v>
      </c>
      <c s="35">
        <v>0</v>
      </c>
      <c s="35">
        <f>ROUND(ROUND(H348,2)*ROUND(G348,3),2)</f>
      </c>
      <c s="33" t="s">
        <v>64</v>
      </c>
      <c r="O348">
        <f>(I348*21)/100</f>
      </c>
      <c t="s">
        <v>33</v>
      </c>
    </row>
    <row r="349" spans="1:5" ht="12.75">
      <c r="A349" s="36" t="s">
        <v>65</v>
      </c>
      <c r="E349" s="37" t="s">
        <v>66</v>
      </c>
    </row>
    <row r="350" spans="1:5" ht="12.75">
      <c r="A350" s="38" t="s">
        <v>67</v>
      </c>
      <c r="E350" s="39" t="s">
        <v>66</v>
      </c>
    </row>
    <row r="351" spans="1:5" ht="153">
      <c r="A351" t="s">
        <v>69</v>
      </c>
      <c r="E351" s="37" t="s">
        <v>402</v>
      </c>
    </row>
    <row r="352" spans="1:16" ht="25.5">
      <c r="A352" s="26" t="s">
        <v>60</v>
      </c>
      <c s="31" t="s">
        <v>403</v>
      </c>
      <c s="31" t="s">
        <v>404</v>
      </c>
      <c s="26" t="s">
        <v>39</v>
      </c>
      <c s="32" t="s">
        <v>405</v>
      </c>
      <c s="33" t="s">
        <v>94</v>
      </c>
      <c s="34">
        <v>980</v>
      </c>
      <c s="35">
        <v>0</v>
      </c>
      <c s="35">
        <f>ROUND(ROUND(H352,2)*ROUND(G352,3),2)</f>
      </c>
      <c s="33" t="s">
        <v>64</v>
      </c>
      <c r="O352">
        <f>(I352*21)/100</f>
      </c>
      <c t="s">
        <v>33</v>
      </c>
    </row>
    <row r="353" spans="1:5" ht="12.75">
      <c r="A353" s="36" t="s">
        <v>65</v>
      </c>
      <c r="E353" s="37" t="s">
        <v>66</v>
      </c>
    </row>
    <row r="354" spans="1:5" ht="12.75">
      <c r="A354" s="38" t="s">
        <v>67</v>
      </c>
      <c r="E354" s="39" t="s">
        <v>66</v>
      </c>
    </row>
    <row r="355" spans="1:5" ht="153">
      <c r="A355" t="s">
        <v>69</v>
      </c>
      <c r="E355" s="37" t="s">
        <v>406</v>
      </c>
    </row>
    <row r="356" spans="1:16" ht="12.75">
      <c r="A356" s="26" t="s">
        <v>60</v>
      </c>
      <c s="31" t="s">
        <v>407</v>
      </c>
      <c s="31" t="s">
        <v>408</v>
      </c>
      <c s="26" t="s">
        <v>39</v>
      </c>
      <c s="32" t="s">
        <v>409</v>
      </c>
      <c s="33" t="s">
        <v>401</v>
      </c>
      <c s="34">
        <v>11.775</v>
      </c>
      <c s="35">
        <v>0</v>
      </c>
      <c s="35">
        <f>ROUND(ROUND(H356,2)*ROUND(G356,3),2)</f>
      </c>
      <c s="33" t="s">
        <v>64</v>
      </c>
      <c r="O356">
        <f>(I356*21)/100</f>
      </c>
      <c t="s">
        <v>33</v>
      </c>
    </row>
    <row r="357" spans="1:5" ht="12.75">
      <c r="A357" s="36" t="s">
        <v>65</v>
      </c>
      <c r="E357" s="37" t="s">
        <v>66</v>
      </c>
    </row>
    <row r="358" spans="1:5" ht="12.75">
      <c r="A358" s="38" t="s">
        <v>67</v>
      </c>
      <c r="E358" s="39" t="s">
        <v>66</v>
      </c>
    </row>
    <row r="359" spans="1:5" ht="153">
      <c r="A359" t="s">
        <v>69</v>
      </c>
      <c r="E359" s="37" t="s">
        <v>402</v>
      </c>
    </row>
    <row r="360" spans="1:16" ht="12.75">
      <c r="A360" s="26" t="s">
        <v>60</v>
      </c>
      <c s="31" t="s">
        <v>410</v>
      </c>
      <c s="31" t="s">
        <v>411</v>
      </c>
      <c s="26" t="s">
        <v>39</v>
      </c>
      <c s="32" t="s">
        <v>412</v>
      </c>
      <c s="33" t="s">
        <v>94</v>
      </c>
      <c s="34">
        <v>4710</v>
      </c>
      <c s="35">
        <v>0</v>
      </c>
      <c s="35">
        <f>ROUND(ROUND(H360,2)*ROUND(G360,3),2)</f>
      </c>
      <c s="33" t="s">
        <v>64</v>
      </c>
      <c r="O360">
        <f>(I360*21)/100</f>
      </c>
      <c t="s">
        <v>33</v>
      </c>
    </row>
    <row r="361" spans="1:5" ht="12.75">
      <c r="A361" s="36" t="s">
        <v>65</v>
      </c>
      <c r="E361" s="37" t="s">
        <v>66</v>
      </c>
    </row>
    <row r="362" spans="1:5" ht="12.75">
      <c r="A362" s="38" t="s">
        <v>67</v>
      </c>
      <c r="E362" s="39" t="s">
        <v>66</v>
      </c>
    </row>
    <row r="363" spans="1:5" ht="153">
      <c r="A363" t="s">
        <v>69</v>
      </c>
      <c r="E363" s="37" t="s">
        <v>413</v>
      </c>
    </row>
    <row r="364" spans="1:16" ht="12.75">
      <c r="A364" s="26" t="s">
        <v>60</v>
      </c>
      <c s="31" t="s">
        <v>414</v>
      </c>
      <c s="31" t="s">
        <v>415</v>
      </c>
      <c s="26" t="s">
        <v>39</v>
      </c>
      <c s="32" t="s">
        <v>416</v>
      </c>
      <c s="33" t="s">
        <v>417</v>
      </c>
      <c s="34">
        <v>4</v>
      </c>
      <c s="35">
        <v>0</v>
      </c>
      <c s="35">
        <f>ROUND(ROUND(H364,2)*ROUND(G364,3),2)</f>
      </c>
      <c s="33" t="s">
        <v>64</v>
      </c>
      <c r="O364">
        <f>(I364*21)/100</f>
      </c>
      <c t="s">
        <v>33</v>
      </c>
    </row>
    <row r="365" spans="1:5" ht="12.75">
      <c r="A365" s="36" t="s">
        <v>65</v>
      </c>
      <c r="E365" s="37" t="s">
        <v>66</v>
      </c>
    </row>
    <row r="366" spans="1:5" ht="12.75">
      <c r="A366" s="38" t="s">
        <v>67</v>
      </c>
      <c r="E366" s="39" t="s">
        <v>66</v>
      </c>
    </row>
    <row r="367" spans="1:5" ht="127.5">
      <c r="A367" t="s">
        <v>69</v>
      </c>
      <c r="E367" s="37" t="s">
        <v>418</v>
      </c>
    </row>
    <row r="368" spans="1:16" ht="12.75">
      <c r="A368" s="26" t="s">
        <v>60</v>
      </c>
      <c s="31" t="s">
        <v>419</v>
      </c>
      <c s="31" t="s">
        <v>420</v>
      </c>
      <c s="26" t="s">
        <v>39</v>
      </c>
      <c s="32" t="s">
        <v>421</v>
      </c>
      <c s="33" t="s">
        <v>94</v>
      </c>
      <c s="34">
        <v>4710</v>
      </c>
      <c s="35">
        <v>0</v>
      </c>
      <c s="35">
        <f>ROUND(ROUND(H368,2)*ROUND(G368,3),2)</f>
      </c>
      <c s="33" t="s">
        <v>64</v>
      </c>
      <c r="O368">
        <f>(I368*21)/100</f>
      </c>
      <c t="s">
        <v>33</v>
      </c>
    </row>
    <row r="369" spans="1:5" ht="12.75">
      <c r="A369" s="36" t="s">
        <v>65</v>
      </c>
      <c r="E369" s="37" t="s">
        <v>66</v>
      </c>
    </row>
    <row r="370" spans="1:5" ht="12.75">
      <c r="A370" s="38" t="s">
        <v>67</v>
      </c>
      <c r="E370" s="39" t="s">
        <v>66</v>
      </c>
    </row>
    <row r="371" spans="1:5" ht="127.5">
      <c r="A371" t="s">
        <v>69</v>
      </c>
      <c r="E371" s="37" t="s">
        <v>422</v>
      </c>
    </row>
    <row r="372" spans="1:16" ht="12.75">
      <c r="A372" s="26" t="s">
        <v>60</v>
      </c>
      <c s="31" t="s">
        <v>423</v>
      </c>
      <c s="31" t="s">
        <v>424</v>
      </c>
      <c s="26" t="s">
        <v>39</v>
      </c>
      <c s="32" t="s">
        <v>425</v>
      </c>
      <c s="33" t="s">
        <v>81</v>
      </c>
      <c s="34">
        <v>2</v>
      </c>
      <c s="35">
        <v>0</v>
      </c>
      <c s="35">
        <f>ROUND(ROUND(H372,2)*ROUND(G372,3),2)</f>
      </c>
      <c s="33" t="s">
        <v>64</v>
      </c>
      <c r="O372">
        <f>(I372*21)/100</f>
      </c>
      <c t="s">
        <v>33</v>
      </c>
    </row>
    <row r="373" spans="1:5" ht="12.75">
      <c r="A373" s="36" t="s">
        <v>65</v>
      </c>
      <c r="E373" s="37" t="s">
        <v>66</v>
      </c>
    </row>
    <row r="374" spans="1:5" ht="12.75">
      <c r="A374" s="38" t="s">
        <v>67</v>
      </c>
      <c r="E374" s="39" t="s">
        <v>66</v>
      </c>
    </row>
    <row r="375" spans="1:5" ht="178.5">
      <c r="A375" t="s">
        <v>69</v>
      </c>
      <c r="E375" s="37" t="s">
        <v>426</v>
      </c>
    </row>
    <row r="376" spans="1:16" ht="12.75">
      <c r="A376" s="26" t="s">
        <v>60</v>
      </c>
      <c s="31" t="s">
        <v>427</v>
      </c>
      <c s="31" t="s">
        <v>428</v>
      </c>
      <c s="26" t="s">
        <v>39</v>
      </c>
      <c s="32" t="s">
        <v>429</v>
      </c>
      <c s="33" t="s">
        <v>81</v>
      </c>
      <c s="34">
        <v>2</v>
      </c>
      <c s="35">
        <v>0</v>
      </c>
      <c s="35">
        <f>ROUND(ROUND(H376,2)*ROUND(G376,3),2)</f>
      </c>
      <c s="33" t="s">
        <v>64</v>
      </c>
      <c r="O376">
        <f>(I376*21)/100</f>
      </c>
      <c t="s">
        <v>33</v>
      </c>
    </row>
    <row r="377" spans="1:5" ht="12.75">
      <c r="A377" s="36" t="s">
        <v>65</v>
      </c>
      <c r="E377" s="37" t="s">
        <v>66</v>
      </c>
    </row>
    <row r="378" spans="1:5" ht="12.75">
      <c r="A378" s="38" t="s">
        <v>67</v>
      </c>
      <c r="E378" s="39" t="s">
        <v>66</v>
      </c>
    </row>
    <row r="379" spans="1:5" ht="178.5">
      <c r="A379" t="s">
        <v>69</v>
      </c>
      <c r="E379" s="37" t="s">
        <v>426</v>
      </c>
    </row>
    <row r="380" spans="1:16" ht="12.75">
      <c r="A380" s="26" t="s">
        <v>60</v>
      </c>
      <c s="31" t="s">
        <v>430</v>
      </c>
      <c s="31" t="s">
        <v>431</v>
      </c>
      <c s="26" t="s">
        <v>39</v>
      </c>
      <c s="32" t="s">
        <v>432</v>
      </c>
      <c s="33" t="s">
        <v>81</v>
      </c>
      <c s="34">
        <v>2</v>
      </c>
      <c s="35">
        <v>0</v>
      </c>
      <c s="35">
        <f>ROUND(ROUND(H380,2)*ROUND(G380,3),2)</f>
      </c>
      <c s="33" t="s">
        <v>64</v>
      </c>
      <c r="O380">
        <f>(I380*21)/100</f>
      </c>
      <c t="s">
        <v>33</v>
      </c>
    </row>
    <row r="381" spans="1:5" ht="12.75">
      <c r="A381" s="36" t="s">
        <v>65</v>
      </c>
      <c r="E381" s="37" t="s">
        <v>66</v>
      </c>
    </row>
    <row r="382" spans="1:5" ht="12.75">
      <c r="A382" s="38" t="s">
        <v>67</v>
      </c>
      <c r="E382" s="39" t="s">
        <v>66</v>
      </c>
    </row>
    <row r="383" spans="1:5" ht="178.5">
      <c r="A383" t="s">
        <v>69</v>
      </c>
      <c r="E383" s="37" t="s">
        <v>426</v>
      </c>
    </row>
    <row r="384" spans="1:16" ht="12.75">
      <c r="A384" s="26" t="s">
        <v>60</v>
      </c>
      <c s="31" t="s">
        <v>433</v>
      </c>
      <c s="31" t="s">
        <v>434</v>
      </c>
      <c s="26" t="s">
        <v>39</v>
      </c>
      <c s="32" t="s">
        <v>435</v>
      </c>
      <c s="33" t="s">
        <v>81</v>
      </c>
      <c s="34">
        <v>3</v>
      </c>
      <c s="35">
        <v>0</v>
      </c>
      <c s="35">
        <f>ROUND(ROUND(H384,2)*ROUND(G384,3),2)</f>
      </c>
      <c s="33" t="s">
        <v>64</v>
      </c>
      <c r="O384">
        <f>(I384*21)/100</f>
      </c>
      <c t="s">
        <v>33</v>
      </c>
    </row>
    <row r="385" spans="1:5" ht="12.75">
      <c r="A385" s="36" t="s">
        <v>65</v>
      </c>
      <c r="E385" s="37" t="s">
        <v>66</v>
      </c>
    </row>
    <row r="386" spans="1:5" ht="12.75">
      <c r="A386" s="38" t="s">
        <v>67</v>
      </c>
      <c r="E386" s="39" t="s">
        <v>66</v>
      </c>
    </row>
    <row r="387" spans="1:5" ht="178.5">
      <c r="A387" t="s">
        <v>69</v>
      </c>
      <c r="E387" s="37" t="s">
        <v>426</v>
      </c>
    </row>
    <row r="388" spans="1:16" ht="12.75">
      <c r="A388" s="26" t="s">
        <v>60</v>
      </c>
      <c s="31" t="s">
        <v>436</v>
      </c>
      <c s="31" t="s">
        <v>437</v>
      </c>
      <c s="26" t="s">
        <v>39</v>
      </c>
      <c s="32" t="s">
        <v>438</v>
      </c>
      <c s="33" t="s">
        <v>81</v>
      </c>
      <c s="34">
        <v>3</v>
      </c>
      <c s="35">
        <v>0</v>
      </c>
      <c s="35">
        <f>ROUND(ROUND(H388,2)*ROUND(G388,3),2)</f>
      </c>
      <c s="33" t="s">
        <v>64</v>
      </c>
      <c r="O388">
        <f>(I388*21)/100</f>
      </c>
      <c t="s">
        <v>33</v>
      </c>
    </row>
    <row r="389" spans="1:5" ht="12.75">
      <c r="A389" s="36" t="s">
        <v>65</v>
      </c>
      <c r="E389" s="37" t="s">
        <v>66</v>
      </c>
    </row>
    <row r="390" spans="1:5" ht="12.75">
      <c r="A390" s="38" t="s">
        <v>67</v>
      </c>
      <c r="E390" s="39" t="s">
        <v>66</v>
      </c>
    </row>
    <row r="391" spans="1:5" ht="127.5">
      <c r="A391" t="s">
        <v>69</v>
      </c>
      <c r="E391" s="37" t="s">
        <v>439</v>
      </c>
    </row>
    <row r="392" spans="1:16" ht="12.75">
      <c r="A392" s="26" t="s">
        <v>60</v>
      </c>
      <c s="31" t="s">
        <v>440</v>
      </c>
      <c s="31" t="s">
        <v>441</v>
      </c>
      <c s="26" t="s">
        <v>39</v>
      </c>
      <c s="32" t="s">
        <v>442</v>
      </c>
      <c s="33" t="s">
        <v>81</v>
      </c>
      <c s="34">
        <v>1</v>
      </c>
      <c s="35">
        <v>0</v>
      </c>
      <c s="35">
        <f>ROUND(ROUND(H392,2)*ROUND(G392,3),2)</f>
      </c>
      <c s="33" t="s">
        <v>64</v>
      </c>
      <c r="O392">
        <f>(I392*21)/100</f>
      </c>
      <c t="s">
        <v>33</v>
      </c>
    </row>
    <row r="393" spans="1:5" ht="12.75">
      <c r="A393" s="36" t="s">
        <v>65</v>
      </c>
      <c r="E393" s="37" t="s">
        <v>66</v>
      </c>
    </row>
    <row r="394" spans="1:5" ht="12.75">
      <c r="A394" s="38" t="s">
        <v>67</v>
      </c>
      <c r="E394" s="39" t="s">
        <v>66</v>
      </c>
    </row>
    <row r="395" spans="1:5" ht="127.5">
      <c r="A395" t="s">
        <v>69</v>
      </c>
      <c r="E395" s="37" t="s">
        <v>439</v>
      </c>
    </row>
    <row r="396" spans="1:16" ht="12.75">
      <c r="A396" s="26" t="s">
        <v>60</v>
      </c>
      <c s="31" t="s">
        <v>443</v>
      </c>
      <c s="31" t="s">
        <v>444</v>
      </c>
      <c s="26" t="s">
        <v>39</v>
      </c>
      <c s="32" t="s">
        <v>445</v>
      </c>
      <c s="33" t="s">
        <v>81</v>
      </c>
      <c s="34">
        <v>1</v>
      </c>
      <c s="35">
        <v>0</v>
      </c>
      <c s="35">
        <f>ROUND(ROUND(H396,2)*ROUND(G396,3),2)</f>
      </c>
      <c s="33" t="s">
        <v>64</v>
      </c>
      <c r="O396">
        <f>(I396*21)/100</f>
      </c>
      <c t="s">
        <v>33</v>
      </c>
    </row>
    <row r="397" spans="1:5" ht="12.75">
      <c r="A397" s="36" t="s">
        <v>65</v>
      </c>
      <c r="E397" s="37" t="s">
        <v>66</v>
      </c>
    </row>
    <row r="398" spans="1:5" ht="12.75">
      <c r="A398" s="38" t="s">
        <v>67</v>
      </c>
      <c r="E398" s="39" t="s">
        <v>66</v>
      </c>
    </row>
    <row r="399" spans="1:5" ht="153">
      <c r="A399" t="s">
        <v>69</v>
      </c>
      <c r="E399" s="37" t="s">
        <v>446</v>
      </c>
    </row>
    <row r="400" spans="1:16" ht="12.75">
      <c r="A400" s="26" t="s">
        <v>60</v>
      </c>
      <c s="31" t="s">
        <v>447</v>
      </c>
      <c s="31" t="s">
        <v>448</v>
      </c>
      <c s="26" t="s">
        <v>39</v>
      </c>
      <c s="32" t="s">
        <v>449</v>
      </c>
      <c s="33" t="s">
        <v>81</v>
      </c>
      <c s="34">
        <v>1</v>
      </c>
      <c s="35">
        <v>0</v>
      </c>
      <c s="35">
        <f>ROUND(ROUND(H400,2)*ROUND(G400,3),2)</f>
      </c>
      <c s="33" t="s">
        <v>64</v>
      </c>
      <c r="O400">
        <f>(I400*21)/100</f>
      </c>
      <c t="s">
        <v>33</v>
      </c>
    </row>
    <row r="401" spans="1:5" ht="12.75">
      <c r="A401" s="36" t="s">
        <v>65</v>
      </c>
      <c r="E401" s="37" t="s">
        <v>66</v>
      </c>
    </row>
    <row r="402" spans="1:5" ht="12.75">
      <c r="A402" s="38" t="s">
        <v>67</v>
      </c>
      <c r="E402" s="39" t="s">
        <v>66</v>
      </c>
    </row>
    <row r="403" spans="1:5" ht="114.75">
      <c r="A403" t="s">
        <v>69</v>
      </c>
      <c r="E403" s="37" t="s">
        <v>450</v>
      </c>
    </row>
    <row r="404" spans="1:16" ht="12.75">
      <c r="A404" s="26" t="s">
        <v>60</v>
      </c>
      <c s="31" t="s">
        <v>451</v>
      </c>
      <c s="31" t="s">
        <v>452</v>
      </c>
      <c s="26" t="s">
        <v>39</v>
      </c>
      <c s="32" t="s">
        <v>453</v>
      </c>
      <c s="33" t="s">
        <v>81</v>
      </c>
      <c s="34">
        <v>1</v>
      </c>
      <c s="35">
        <v>0</v>
      </c>
      <c s="35">
        <f>ROUND(ROUND(H404,2)*ROUND(G404,3),2)</f>
      </c>
      <c s="33" t="s">
        <v>64</v>
      </c>
      <c r="O404">
        <f>(I404*21)/100</f>
      </c>
      <c t="s">
        <v>33</v>
      </c>
    </row>
    <row r="405" spans="1:5" ht="12.75">
      <c r="A405" s="36" t="s">
        <v>65</v>
      </c>
      <c r="E405" s="37" t="s">
        <v>66</v>
      </c>
    </row>
    <row r="406" spans="1:5" ht="12.75">
      <c r="A406" s="38" t="s">
        <v>67</v>
      </c>
      <c r="E406" s="39" t="s">
        <v>66</v>
      </c>
    </row>
    <row r="407" spans="1:5" ht="127.5">
      <c r="A407" t="s">
        <v>69</v>
      </c>
      <c r="E407" s="37" t="s">
        <v>439</v>
      </c>
    </row>
    <row r="408" spans="1:16" ht="12.75">
      <c r="A408" s="26" t="s">
        <v>60</v>
      </c>
      <c s="31" t="s">
        <v>454</v>
      </c>
      <c s="31" t="s">
        <v>455</v>
      </c>
      <c s="26" t="s">
        <v>39</v>
      </c>
      <c s="32" t="s">
        <v>456</v>
      </c>
      <c s="33" t="s">
        <v>81</v>
      </c>
      <c s="34">
        <v>1</v>
      </c>
      <c s="35">
        <v>0</v>
      </c>
      <c s="35">
        <f>ROUND(ROUND(H408,2)*ROUND(G408,3),2)</f>
      </c>
      <c s="33" t="s">
        <v>457</v>
      </c>
      <c r="O408">
        <f>(I408*21)/100</f>
      </c>
      <c t="s">
        <v>33</v>
      </c>
    </row>
    <row r="409" spans="1:5" ht="12.75">
      <c r="A409" s="36" t="s">
        <v>65</v>
      </c>
      <c r="E409" s="37" t="s">
        <v>66</v>
      </c>
    </row>
    <row r="410" spans="1:5" ht="12.75">
      <c r="A410" s="38" t="s">
        <v>67</v>
      </c>
      <c r="E410" s="39" t="s">
        <v>66</v>
      </c>
    </row>
    <row r="411" spans="1:5" ht="25.5">
      <c r="A411" t="s">
        <v>69</v>
      </c>
      <c r="E411" s="37" t="s">
        <v>458</v>
      </c>
    </row>
    <row r="412" spans="1:16" ht="12.75">
      <c r="A412" s="26" t="s">
        <v>60</v>
      </c>
      <c s="31" t="s">
        <v>459</v>
      </c>
      <c s="31" t="s">
        <v>460</v>
      </c>
      <c s="26" t="s">
        <v>39</v>
      </c>
      <c s="32" t="s">
        <v>461</v>
      </c>
      <c s="33" t="s">
        <v>81</v>
      </c>
      <c s="34">
        <v>2</v>
      </c>
      <c s="35">
        <v>0</v>
      </c>
      <c s="35">
        <f>ROUND(ROUND(H412,2)*ROUND(G412,3),2)</f>
      </c>
      <c s="33" t="s">
        <v>457</v>
      </c>
      <c r="O412">
        <f>(I412*21)/100</f>
      </c>
      <c t="s">
        <v>33</v>
      </c>
    </row>
    <row r="413" spans="1:5" ht="12.75">
      <c r="A413" s="36" t="s">
        <v>65</v>
      </c>
      <c r="E413" s="37" t="s">
        <v>66</v>
      </c>
    </row>
    <row r="414" spans="1:5" ht="12.75">
      <c r="A414" s="38" t="s">
        <v>67</v>
      </c>
      <c r="E414" s="39" t="s">
        <v>66</v>
      </c>
    </row>
    <row r="415" spans="1:5" ht="12.75">
      <c r="A415" t="s">
        <v>69</v>
      </c>
      <c r="E415" s="37" t="s">
        <v>66</v>
      </c>
    </row>
    <row r="416" spans="1:16" ht="12.75">
      <c r="A416" s="26" t="s">
        <v>60</v>
      </c>
      <c s="31" t="s">
        <v>462</v>
      </c>
      <c s="31" t="s">
        <v>463</v>
      </c>
      <c s="26" t="s">
        <v>39</v>
      </c>
      <c s="32" t="s">
        <v>464</v>
      </c>
      <c s="33" t="s">
        <v>63</v>
      </c>
      <c s="34">
        <v>1</v>
      </c>
      <c s="35">
        <v>0</v>
      </c>
      <c s="35">
        <f>ROUND(ROUND(H416,2)*ROUND(G416,3),2)</f>
      </c>
      <c s="33" t="s">
        <v>457</v>
      </c>
      <c r="O416">
        <f>(I416*21)/100</f>
      </c>
      <c t="s">
        <v>33</v>
      </c>
    </row>
    <row r="417" spans="1:5" ht="12.75">
      <c r="A417" s="36" t="s">
        <v>65</v>
      </c>
      <c r="E417" s="37" t="s">
        <v>66</v>
      </c>
    </row>
    <row r="418" spans="1:5" ht="12.75">
      <c r="A418" s="38" t="s">
        <v>67</v>
      </c>
      <c r="E418" s="39" t="s">
        <v>66</v>
      </c>
    </row>
    <row r="419" spans="1:5" ht="12.75">
      <c r="A419" t="s">
        <v>69</v>
      </c>
      <c r="E419" s="37" t="s">
        <v>78</v>
      </c>
    </row>
    <row r="420" spans="1:16" ht="38.25">
      <c r="A420" s="26" t="s">
        <v>60</v>
      </c>
      <c s="31" t="s">
        <v>465</v>
      </c>
      <c s="31" t="s">
        <v>466</v>
      </c>
      <c s="26" t="s">
        <v>39</v>
      </c>
      <c s="32" t="s">
        <v>467</v>
      </c>
      <c s="33" t="s">
        <v>81</v>
      </c>
      <c s="34">
        <v>1</v>
      </c>
      <c s="35">
        <v>0</v>
      </c>
      <c s="35">
        <f>ROUND(ROUND(H420,2)*ROUND(G420,3),2)</f>
      </c>
      <c s="33" t="s">
        <v>457</v>
      </c>
      <c r="O420">
        <f>(I420*21)/100</f>
      </c>
      <c t="s">
        <v>33</v>
      </c>
    </row>
    <row r="421" spans="1:5" ht="12.75">
      <c r="A421" s="36" t="s">
        <v>65</v>
      </c>
      <c r="E421" s="37" t="s">
        <v>66</v>
      </c>
    </row>
    <row r="422" spans="1:5" ht="12.75">
      <c r="A422" s="38" t="s">
        <v>67</v>
      </c>
      <c r="E422" s="39" t="s">
        <v>66</v>
      </c>
    </row>
    <row r="423" spans="1:5" ht="12.75">
      <c r="A423" t="s">
        <v>69</v>
      </c>
      <c r="E423" s="37" t="s">
        <v>66</v>
      </c>
    </row>
    <row r="424" spans="1:16" ht="12.75">
      <c r="A424" s="26" t="s">
        <v>60</v>
      </c>
      <c s="31" t="s">
        <v>468</v>
      </c>
      <c s="31" t="s">
        <v>469</v>
      </c>
      <c s="26" t="s">
        <v>39</v>
      </c>
      <c s="32" t="s">
        <v>470</v>
      </c>
      <c s="33" t="s">
        <v>81</v>
      </c>
      <c s="34">
        <v>1</v>
      </c>
      <c s="35">
        <v>0</v>
      </c>
      <c s="35">
        <f>ROUND(ROUND(H424,2)*ROUND(G424,3),2)</f>
      </c>
      <c s="33" t="s">
        <v>457</v>
      </c>
      <c r="O424">
        <f>(I424*21)/100</f>
      </c>
      <c t="s">
        <v>33</v>
      </c>
    </row>
    <row r="425" spans="1:5" ht="12.75">
      <c r="A425" s="36" t="s">
        <v>65</v>
      </c>
      <c r="E425" s="37" t="s">
        <v>66</v>
      </c>
    </row>
    <row r="426" spans="1:5" ht="12.75">
      <c r="A426" s="38" t="s">
        <v>67</v>
      </c>
      <c r="E426" s="39" t="s">
        <v>66</v>
      </c>
    </row>
    <row r="427" spans="1:5" ht="76.5">
      <c r="A427" t="s">
        <v>69</v>
      </c>
      <c r="E427" s="37" t="s">
        <v>471</v>
      </c>
    </row>
    <row r="428" spans="1:16" ht="12.75">
      <c r="A428" s="26" t="s">
        <v>60</v>
      </c>
      <c s="31" t="s">
        <v>472</v>
      </c>
      <c s="31" t="s">
        <v>473</v>
      </c>
      <c s="26" t="s">
        <v>39</v>
      </c>
      <c s="32" t="s">
        <v>474</v>
      </c>
      <c s="33" t="s">
        <v>63</v>
      </c>
      <c s="34">
        <v>1</v>
      </c>
      <c s="35">
        <v>0</v>
      </c>
      <c s="35">
        <f>ROUND(ROUND(H428,2)*ROUND(G428,3),2)</f>
      </c>
      <c s="33" t="s">
        <v>457</v>
      </c>
      <c r="O428">
        <f>(I428*21)/100</f>
      </c>
      <c t="s">
        <v>33</v>
      </c>
    </row>
    <row r="429" spans="1:5" ht="12.75">
      <c r="A429" s="36" t="s">
        <v>65</v>
      </c>
      <c r="E429" s="37" t="s">
        <v>475</v>
      </c>
    </row>
    <row r="430" spans="1:5" ht="12.75">
      <c r="A430" s="38" t="s">
        <v>67</v>
      </c>
      <c r="E430" s="39" t="s">
        <v>66</v>
      </c>
    </row>
    <row r="431" spans="1:5" ht="12.75">
      <c r="A431" t="s">
        <v>69</v>
      </c>
      <c r="E431" s="37" t="s">
        <v>476</v>
      </c>
    </row>
    <row r="432" spans="1:16" ht="12.75">
      <c r="A432" s="26" t="s">
        <v>60</v>
      </c>
      <c s="31" t="s">
        <v>477</v>
      </c>
      <c s="31" t="s">
        <v>478</v>
      </c>
      <c s="26" t="s">
        <v>39</v>
      </c>
      <c s="32" t="s">
        <v>479</v>
      </c>
      <c s="33" t="s">
        <v>81</v>
      </c>
      <c s="34">
        <v>1</v>
      </c>
      <c s="35">
        <v>0</v>
      </c>
      <c s="35">
        <f>ROUND(ROUND(H432,2)*ROUND(G432,3),2)</f>
      </c>
      <c s="33" t="s">
        <v>457</v>
      </c>
      <c r="O432">
        <f>(I432*21)/100</f>
      </c>
      <c t="s">
        <v>33</v>
      </c>
    </row>
    <row r="433" spans="1:5" ht="12.75">
      <c r="A433" s="36" t="s">
        <v>65</v>
      </c>
      <c r="E433" s="37" t="s">
        <v>66</v>
      </c>
    </row>
    <row r="434" spans="1:5" ht="12.75">
      <c r="A434" s="38" t="s">
        <v>67</v>
      </c>
      <c r="E434" s="39" t="s">
        <v>480</v>
      </c>
    </row>
    <row r="435" spans="1:5" ht="12.75">
      <c r="A435" t="s">
        <v>69</v>
      </c>
      <c r="E435" s="37" t="s">
        <v>481</v>
      </c>
    </row>
    <row r="436" spans="1:16" ht="12.75">
      <c r="A436" s="26" t="s">
        <v>60</v>
      </c>
      <c s="31" t="s">
        <v>482</v>
      </c>
      <c s="31" t="s">
        <v>483</v>
      </c>
      <c s="26" t="s">
        <v>39</v>
      </c>
      <c s="32" t="s">
        <v>484</v>
      </c>
      <c s="33" t="s">
        <v>81</v>
      </c>
      <c s="34">
        <v>2</v>
      </c>
      <c s="35">
        <v>0</v>
      </c>
      <c s="35">
        <f>ROUND(ROUND(H436,2)*ROUND(G436,3),2)</f>
      </c>
      <c s="33" t="s">
        <v>457</v>
      </c>
      <c r="O436">
        <f>(I436*21)/100</f>
      </c>
      <c t="s">
        <v>33</v>
      </c>
    </row>
    <row r="437" spans="1:5" ht="12.75">
      <c r="A437" s="36" t="s">
        <v>65</v>
      </c>
      <c r="E437" s="37" t="s">
        <v>66</v>
      </c>
    </row>
    <row r="438" spans="1:5" ht="12.75">
      <c r="A438" s="38" t="s">
        <v>67</v>
      </c>
      <c r="E438" s="39" t="s">
        <v>66</v>
      </c>
    </row>
    <row r="439" spans="1:5" ht="25.5">
      <c r="A439" t="s">
        <v>69</v>
      </c>
      <c r="E439" s="37" t="s">
        <v>485</v>
      </c>
    </row>
    <row r="440" spans="1:16" ht="12.75">
      <c r="A440" s="26" t="s">
        <v>60</v>
      </c>
      <c s="31" t="s">
        <v>486</v>
      </c>
      <c s="31" t="s">
        <v>487</v>
      </c>
      <c s="26" t="s">
        <v>39</v>
      </c>
      <c s="32" t="s">
        <v>488</v>
      </c>
      <c s="33" t="s">
        <v>81</v>
      </c>
      <c s="34">
        <v>1</v>
      </c>
      <c s="35">
        <v>0</v>
      </c>
      <c s="35">
        <f>ROUND(ROUND(H440,2)*ROUND(G440,3),2)</f>
      </c>
      <c s="33" t="s">
        <v>457</v>
      </c>
      <c r="O440">
        <f>(I440*21)/100</f>
      </c>
      <c t="s">
        <v>33</v>
      </c>
    </row>
    <row r="441" spans="1:5" ht="12.75">
      <c r="A441" s="36" t="s">
        <v>65</v>
      </c>
      <c r="E441" s="37" t="s">
        <v>66</v>
      </c>
    </row>
    <row r="442" spans="1:5" ht="12.75">
      <c r="A442" s="38" t="s">
        <v>67</v>
      </c>
      <c r="E442" s="39" t="s">
        <v>66</v>
      </c>
    </row>
    <row r="443" spans="1:5" ht="12.75">
      <c r="A443" t="s">
        <v>69</v>
      </c>
      <c r="E443" s="37" t="s">
        <v>78</v>
      </c>
    </row>
    <row r="444" spans="1:16" ht="12.75">
      <c r="A444" s="26" t="s">
        <v>60</v>
      </c>
      <c s="31" t="s">
        <v>489</v>
      </c>
      <c s="31" t="s">
        <v>490</v>
      </c>
      <c s="26" t="s">
        <v>39</v>
      </c>
      <c s="32" t="s">
        <v>491</v>
      </c>
      <c s="33" t="s">
        <v>81</v>
      </c>
      <c s="34">
        <v>1</v>
      </c>
      <c s="35">
        <v>0</v>
      </c>
      <c s="35">
        <f>ROUND(ROUND(H444,2)*ROUND(G444,3),2)</f>
      </c>
      <c s="33" t="s">
        <v>457</v>
      </c>
      <c r="O444">
        <f>(I444*21)/100</f>
      </c>
      <c t="s">
        <v>33</v>
      </c>
    </row>
    <row r="445" spans="1:5" ht="12.75">
      <c r="A445" s="36" t="s">
        <v>65</v>
      </c>
      <c r="E445" s="37" t="s">
        <v>66</v>
      </c>
    </row>
    <row r="446" spans="1:5" ht="12.75">
      <c r="A446" s="38" t="s">
        <v>67</v>
      </c>
      <c r="E446" s="39" t="s">
        <v>66</v>
      </c>
    </row>
    <row r="447" spans="1:5" ht="12.75">
      <c r="A447" t="s">
        <v>69</v>
      </c>
      <c r="E447" s="37" t="s">
        <v>78</v>
      </c>
    </row>
    <row r="448" spans="1:16" ht="12.75">
      <c r="A448" s="26" t="s">
        <v>60</v>
      </c>
      <c s="31" t="s">
        <v>492</v>
      </c>
      <c s="31" t="s">
        <v>493</v>
      </c>
      <c s="26" t="s">
        <v>39</v>
      </c>
      <c s="32" t="s">
        <v>494</v>
      </c>
      <c s="33" t="s">
        <v>81</v>
      </c>
      <c s="34">
        <v>2</v>
      </c>
      <c s="35">
        <v>0</v>
      </c>
      <c s="35">
        <f>ROUND(ROUND(H448,2)*ROUND(G448,3),2)</f>
      </c>
      <c s="33" t="s">
        <v>457</v>
      </c>
      <c r="O448">
        <f>(I448*21)/100</f>
      </c>
      <c t="s">
        <v>33</v>
      </c>
    </row>
    <row r="449" spans="1:5" ht="12.75">
      <c r="A449" s="36" t="s">
        <v>65</v>
      </c>
      <c r="E449" s="37" t="s">
        <v>66</v>
      </c>
    </row>
    <row r="450" spans="1:5" ht="12.75">
      <c r="A450" s="38" t="s">
        <v>67</v>
      </c>
      <c r="E450" s="39" t="s">
        <v>66</v>
      </c>
    </row>
    <row r="451" spans="1:5" ht="12.75">
      <c r="A451" t="s">
        <v>69</v>
      </c>
      <c r="E451" s="37" t="s">
        <v>78</v>
      </c>
    </row>
    <row r="452" spans="1:16" ht="12.75">
      <c r="A452" s="26" t="s">
        <v>60</v>
      </c>
      <c s="31" t="s">
        <v>495</v>
      </c>
      <c s="31" t="s">
        <v>496</v>
      </c>
      <c s="26" t="s">
        <v>39</v>
      </c>
      <c s="32" t="s">
        <v>497</v>
      </c>
      <c s="33" t="s">
        <v>81</v>
      </c>
      <c s="34">
        <v>1</v>
      </c>
      <c s="35">
        <v>0</v>
      </c>
      <c s="35">
        <f>ROUND(ROUND(H452,2)*ROUND(G452,3),2)</f>
      </c>
      <c s="33" t="s">
        <v>457</v>
      </c>
      <c r="O452">
        <f>(I452*21)/100</f>
      </c>
      <c t="s">
        <v>33</v>
      </c>
    </row>
    <row r="453" spans="1:5" ht="12.75">
      <c r="A453" s="36" t="s">
        <v>65</v>
      </c>
      <c r="E453" s="37" t="s">
        <v>66</v>
      </c>
    </row>
    <row r="454" spans="1:5" ht="12.75">
      <c r="A454" s="38" t="s">
        <v>67</v>
      </c>
      <c r="E454" s="39" t="s">
        <v>66</v>
      </c>
    </row>
    <row r="455" spans="1:5" ht="12.75">
      <c r="A455" t="s">
        <v>69</v>
      </c>
      <c r="E455" s="37" t="s">
        <v>66</v>
      </c>
    </row>
    <row r="456" spans="1:16" ht="25.5">
      <c r="A456" s="26" t="s">
        <v>60</v>
      </c>
      <c s="31" t="s">
        <v>498</v>
      </c>
      <c s="31" t="s">
        <v>499</v>
      </c>
      <c s="26" t="s">
        <v>39</v>
      </c>
      <c s="32" t="s">
        <v>500</v>
      </c>
      <c s="33" t="s">
        <v>63</v>
      </c>
      <c s="34">
        <v>1</v>
      </c>
      <c s="35">
        <v>0</v>
      </c>
      <c s="35">
        <f>ROUND(ROUND(H456,2)*ROUND(G456,3),2)</f>
      </c>
      <c s="33" t="s">
        <v>457</v>
      </c>
      <c r="O456">
        <f>(I456*21)/100</f>
      </c>
      <c t="s">
        <v>33</v>
      </c>
    </row>
    <row r="457" spans="1:5" ht="38.25">
      <c r="A457" s="36" t="s">
        <v>65</v>
      </c>
      <c r="E457" s="37" t="s">
        <v>501</v>
      </c>
    </row>
    <row r="458" spans="1:5" ht="12.75">
      <c r="A458" s="38" t="s">
        <v>67</v>
      </c>
      <c r="E458" s="39" t="s">
        <v>66</v>
      </c>
    </row>
    <row r="459" spans="1:5" ht="12.75">
      <c r="A459" t="s">
        <v>69</v>
      </c>
      <c r="E459" s="37" t="s">
        <v>78</v>
      </c>
    </row>
    <row r="460" spans="1:16" ht="12.75">
      <c r="A460" s="26" t="s">
        <v>60</v>
      </c>
      <c s="31" t="s">
        <v>502</v>
      </c>
      <c s="31" t="s">
        <v>503</v>
      </c>
      <c s="26" t="s">
        <v>39</v>
      </c>
      <c s="32" t="s">
        <v>504</v>
      </c>
      <c s="33" t="s">
        <v>81</v>
      </c>
      <c s="34">
        <v>1</v>
      </c>
      <c s="35">
        <v>0</v>
      </c>
      <c s="35">
        <f>ROUND(ROUND(H460,2)*ROUND(G460,3),2)</f>
      </c>
      <c s="33" t="s">
        <v>457</v>
      </c>
      <c r="O460">
        <f>(I460*21)/100</f>
      </c>
      <c t="s">
        <v>33</v>
      </c>
    </row>
    <row r="461" spans="1:5" ht="12.75">
      <c r="A461" s="36" t="s">
        <v>65</v>
      </c>
      <c r="E461" s="37" t="s">
        <v>66</v>
      </c>
    </row>
    <row r="462" spans="1:5" ht="12.75">
      <c r="A462" s="38" t="s">
        <v>67</v>
      </c>
      <c r="E462" s="39" t="s">
        <v>66</v>
      </c>
    </row>
    <row r="463" spans="1:5" ht="12.75">
      <c r="A463" t="s">
        <v>69</v>
      </c>
      <c r="E463" s="37" t="s">
        <v>66</v>
      </c>
    </row>
    <row r="464" spans="1:16" ht="12.75">
      <c r="A464" s="26" t="s">
        <v>60</v>
      </c>
      <c s="31" t="s">
        <v>505</v>
      </c>
      <c s="31" t="s">
        <v>506</v>
      </c>
      <c s="26" t="s">
        <v>39</v>
      </c>
      <c s="32" t="s">
        <v>507</v>
      </c>
      <c s="33" t="s">
        <v>81</v>
      </c>
      <c s="34">
        <v>1</v>
      </c>
      <c s="35">
        <v>0</v>
      </c>
      <c s="35">
        <f>ROUND(ROUND(H464,2)*ROUND(G464,3),2)</f>
      </c>
      <c s="33" t="s">
        <v>457</v>
      </c>
      <c r="O464">
        <f>(I464*21)/100</f>
      </c>
      <c t="s">
        <v>33</v>
      </c>
    </row>
    <row r="465" spans="1:5" ht="12.75">
      <c r="A465" s="36" t="s">
        <v>65</v>
      </c>
      <c r="E465" s="37" t="s">
        <v>66</v>
      </c>
    </row>
    <row r="466" spans="1:5" ht="12.75">
      <c r="A466" s="38" t="s">
        <v>67</v>
      </c>
      <c r="E466" s="39" t="s">
        <v>66</v>
      </c>
    </row>
    <row r="467" spans="1:5" ht="12.75">
      <c r="A467" t="s">
        <v>69</v>
      </c>
      <c r="E467" s="37" t="s">
        <v>66</v>
      </c>
    </row>
    <row r="468" spans="1:16" ht="12.75">
      <c r="A468" s="26" t="s">
        <v>60</v>
      </c>
      <c s="31" t="s">
        <v>508</v>
      </c>
      <c s="31" t="s">
        <v>509</v>
      </c>
      <c s="26" t="s">
        <v>39</v>
      </c>
      <c s="32" t="s">
        <v>510</v>
      </c>
      <c s="33" t="s">
        <v>63</v>
      </c>
      <c s="34">
        <v>1</v>
      </c>
      <c s="35">
        <v>0</v>
      </c>
      <c s="35">
        <f>ROUND(ROUND(H468,2)*ROUND(G468,3),2)</f>
      </c>
      <c s="33" t="s">
        <v>457</v>
      </c>
      <c r="O468">
        <f>(I468*21)/100</f>
      </c>
      <c t="s">
        <v>33</v>
      </c>
    </row>
    <row r="469" spans="1:5" ht="12.75">
      <c r="A469" s="36" t="s">
        <v>65</v>
      </c>
      <c r="E469" s="37" t="s">
        <v>511</v>
      </c>
    </row>
    <row r="470" spans="1:5" ht="12.75">
      <c r="A470" s="38" t="s">
        <v>67</v>
      </c>
      <c r="E470" s="39" t="s">
        <v>66</v>
      </c>
    </row>
    <row r="471" spans="1:5" ht="12.75">
      <c r="A471" t="s">
        <v>69</v>
      </c>
      <c r="E471" s="37" t="s">
        <v>78</v>
      </c>
    </row>
    <row r="472" spans="1:18" ht="12.75" customHeight="1">
      <c r="A472" s="6" t="s">
        <v>58</v>
      </c>
      <c s="6"/>
      <c s="41" t="s">
        <v>32</v>
      </c>
      <c s="6"/>
      <c s="29" t="s">
        <v>512</v>
      </c>
      <c s="6"/>
      <c s="6"/>
      <c s="6"/>
      <c s="42">
        <f>0+Q472</f>
      </c>
      <c s="6"/>
      <c r="O472">
        <f>0+R472</f>
      </c>
      <c r="Q472">
        <f>0+I473+I477+I481+I485+I489+I493+I497+I501+I505+I509+I513+I517+I521+I525+I529+I533+I537+I541</f>
      </c>
      <c>
        <f>0+O473+O477+O481+O485+O489+O493+O497+O501+O505+O509+O513+O517+O521+O525+O529+O533+O537+O541</f>
      </c>
    </row>
    <row r="473" spans="1:16" ht="12.75">
      <c r="A473" s="26" t="s">
        <v>60</v>
      </c>
      <c s="31" t="s">
        <v>513</v>
      </c>
      <c s="31" t="s">
        <v>514</v>
      </c>
      <c s="26" t="s">
        <v>39</v>
      </c>
      <c s="32" t="s">
        <v>515</v>
      </c>
      <c s="33" t="s">
        <v>516</v>
      </c>
      <c s="34">
        <v>718.7</v>
      </c>
      <c s="35">
        <v>0</v>
      </c>
      <c s="35">
        <f>ROUND(ROUND(H473,2)*ROUND(G473,3),2)</f>
      </c>
      <c s="33" t="s">
        <v>64</v>
      </c>
      <c r="O473">
        <f>(I473*21)/100</f>
      </c>
      <c t="s">
        <v>33</v>
      </c>
    </row>
    <row r="474" spans="1:5" ht="12.75">
      <c r="A474" s="36" t="s">
        <v>65</v>
      </c>
      <c r="E474" s="37" t="s">
        <v>66</v>
      </c>
    </row>
    <row r="475" spans="1:5" ht="12.75">
      <c r="A475" s="38" t="s">
        <v>67</v>
      </c>
      <c r="E475" s="39" t="s">
        <v>66</v>
      </c>
    </row>
    <row r="476" spans="1:5" ht="318.75">
      <c r="A476" t="s">
        <v>69</v>
      </c>
      <c r="E476" s="37" t="s">
        <v>517</v>
      </c>
    </row>
    <row r="477" spans="1:16" ht="12.75">
      <c r="A477" s="26" t="s">
        <v>60</v>
      </c>
      <c s="31" t="s">
        <v>518</v>
      </c>
      <c s="31" t="s">
        <v>519</v>
      </c>
      <c s="26" t="s">
        <v>39</v>
      </c>
      <c s="32" t="s">
        <v>520</v>
      </c>
      <c s="33" t="s">
        <v>94</v>
      </c>
      <c s="34">
        <v>155</v>
      </c>
      <c s="35">
        <v>0</v>
      </c>
      <c s="35">
        <f>ROUND(ROUND(H477,2)*ROUND(G477,3),2)</f>
      </c>
      <c s="33" t="s">
        <v>64</v>
      </c>
      <c r="O477">
        <f>(I477*21)/100</f>
      </c>
      <c t="s">
        <v>33</v>
      </c>
    </row>
    <row r="478" spans="1:5" ht="12.75">
      <c r="A478" s="36" t="s">
        <v>65</v>
      </c>
      <c r="E478" s="37" t="s">
        <v>66</v>
      </c>
    </row>
    <row r="479" spans="1:5" ht="12.75">
      <c r="A479" s="38" t="s">
        <v>67</v>
      </c>
      <c r="E479" s="39" t="s">
        <v>66</v>
      </c>
    </row>
    <row r="480" spans="1:5" ht="25.5">
      <c r="A480" t="s">
        <v>69</v>
      </c>
      <c r="E480" s="37" t="s">
        <v>521</v>
      </c>
    </row>
    <row r="481" spans="1:16" ht="12.75">
      <c r="A481" s="26" t="s">
        <v>60</v>
      </c>
      <c s="31" t="s">
        <v>522</v>
      </c>
      <c s="31" t="s">
        <v>523</v>
      </c>
      <c s="26" t="s">
        <v>39</v>
      </c>
      <c s="32" t="s">
        <v>524</v>
      </c>
      <c s="33" t="s">
        <v>516</v>
      </c>
      <c s="34">
        <v>718.7</v>
      </c>
      <c s="35">
        <v>0</v>
      </c>
      <c s="35">
        <f>ROUND(ROUND(H481,2)*ROUND(G481,3),2)</f>
      </c>
      <c s="33" t="s">
        <v>64</v>
      </c>
      <c r="O481">
        <f>(I481*21)/100</f>
      </c>
      <c t="s">
        <v>33</v>
      </c>
    </row>
    <row r="482" spans="1:5" ht="12.75">
      <c r="A482" s="36" t="s">
        <v>65</v>
      </c>
      <c r="E482" s="37" t="s">
        <v>66</v>
      </c>
    </row>
    <row r="483" spans="1:5" ht="12.75">
      <c r="A483" s="38" t="s">
        <v>67</v>
      </c>
      <c r="E483" s="39" t="s">
        <v>66</v>
      </c>
    </row>
    <row r="484" spans="1:5" ht="229.5">
      <c r="A484" t="s">
        <v>69</v>
      </c>
      <c r="E484" s="37" t="s">
        <v>525</v>
      </c>
    </row>
    <row r="485" spans="1:16" ht="12.75">
      <c r="A485" s="26" t="s">
        <v>60</v>
      </c>
      <c s="31" t="s">
        <v>526</v>
      </c>
      <c s="31" t="s">
        <v>527</v>
      </c>
      <c s="26" t="s">
        <v>39</v>
      </c>
      <c s="32" t="s">
        <v>528</v>
      </c>
      <c s="33" t="s">
        <v>85</v>
      </c>
      <c s="34">
        <v>1792</v>
      </c>
      <c s="35">
        <v>0</v>
      </c>
      <c s="35">
        <f>ROUND(ROUND(H485,2)*ROUND(G485,3),2)</f>
      </c>
      <c s="33" t="s">
        <v>64</v>
      </c>
      <c r="O485">
        <f>(I485*21)/100</f>
      </c>
      <c t="s">
        <v>33</v>
      </c>
    </row>
    <row r="486" spans="1:5" ht="12.75">
      <c r="A486" s="36" t="s">
        <v>65</v>
      </c>
      <c r="E486" s="37" t="s">
        <v>66</v>
      </c>
    </row>
    <row r="487" spans="1:5" ht="12.75">
      <c r="A487" s="38" t="s">
        <v>67</v>
      </c>
      <c r="E487" s="39" t="s">
        <v>66</v>
      </c>
    </row>
    <row r="488" spans="1:5" ht="25.5">
      <c r="A488" t="s">
        <v>69</v>
      </c>
      <c r="E488" s="37" t="s">
        <v>529</v>
      </c>
    </row>
    <row r="489" spans="1:16" ht="12.75">
      <c r="A489" s="26" t="s">
        <v>60</v>
      </c>
      <c s="31" t="s">
        <v>530</v>
      </c>
      <c s="31" t="s">
        <v>531</v>
      </c>
      <c s="26" t="s">
        <v>39</v>
      </c>
      <c s="32" t="s">
        <v>532</v>
      </c>
      <c s="33" t="s">
        <v>85</v>
      </c>
      <c s="34">
        <v>1792</v>
      </c>
      <c s="35">
        <v>0</v>
      </c>
      <c s="35">
        <f>ROUND(ROUND(H489,2)*ROUND(G489,3),2)</f>
      </c>
      <c s="33" t="s">
        <v>64</v>
      </c>
      <c r="O489">
        <f>(I489*21)/100</f>
      </c>
      <c t="s">
        <v>33</v>
      </c>
    </row>
    <row r="490" spans="1:5" ht="12.75">
      <c r="A490" s="36" t="s">
        <v>65</v>
      </c>
      <c r="E490" s="37" t="s">
        <v>66</v>
      </c>
    </row>
    <row r="491" spans="1:5" ht="12.75">
      <c r="A491" s="38" t="s">
        <v>67</v>
      </c>
      <c r="E491" s="39" t="s">
        <v>66</v>
      </c>
    </row>
    <row r="492" spans="1:5" ht="25.5">
      <c r="A492" t="s">
        <v>69</v>
      </c>
      <c r="E492" s="37" t="s">
        <v>533</v>
      </c>
    </row>
    <row r="493" spans="1:16" ht="12.75">
      <c r="A493" s="26" t="s">
        <v>60</v>
      </c>
      <c s="31" t="s">
        <v>534</v>
      </c>
      <c s="31" t="s">
        <v>535</v>
      </c>
      <c s="26" t="s">
        <v>39</v>
      </c>
      <c s="32" t="s">
        <v>536</v>
      </c>
      <c s="33" t="s">
        <v>516</v>
      </c>
      <c s="34">
        <v>109.512</v>
      </c>
      <c s="35">
        <v>0</v>
      </c>
      <c s="35">
        <f>ROUND(ROUND(H493,2)*ROUND(G493,3),2)</f>
      </c>
      <c s="33" t="s">
        <v>64</v>
      </c>
      <c r="O493">
        <f>(I493*21)/100</f>
      </c>
      <c t="s">
        <v>33</v>
      </c>
    </row>
    <row r="494" spans="1:5" ht="12.75">
      <c r="A494" s="36" t="s">
        <v>65</v>
      </c>
      <c r="E494" s="37" t="s">
        <v>66</v>
      </c>
    </row>
    <row r="495" spans="1:5" ht="12.75">
      <c r="A495" s="38" t="s">
        <v>67</v>
      </c>
      <c r="E495" s="39" t="s">
        <v>66</v>
      </c>
    </row>
    <row r="496" spans="1:5" ht="38.25">
      <c r="A496" t="s">
        <v>69</v>
      </c>
      <c r="E496" s="37" t="s">
        <v>537</v>
      </c>
    </row>
    <row r="497" spans="1:16" ht="12.75">
      <c r="A497" s="26" t="s">
        <v>60</v>
      </c>
      <c s="31" t="s">
        <v>538</v>
      </c>
      <c s="31" t="s">
        <v>539</v>
      </c>
      <c s="26" t="s">
        <v>39</v>
      </c>
      <c s="32" t="s">
        <v>540</v>
      </c>
      <c s="33" t="s">
        <v>85</v>
      </c>
      <c s="34">
        <v>8</v>
      </c>
      <c s="35">
        <v>0</v>
      </c>
      <c s="35">
        <f>ROUND(ROUND(H497,2)*ROUND(G497,3),2)</f>
      </c>
      <c s="33" t="s">
        <v>64</v>
      </c>
      <c r="O497">
        <f>(I497*21)/100</f>
      </c>
      <c t="s">
        <v>33</v>
      </c>
    </row>
    <row r="498" spans="1:5" ht="12.75">
      <c r="A498" s="36" t="s">
        <v>65</v>
      </c>
      <c r="E498" s="37" t="s">
        <v>66</v>
      </c>
    </row>
    <row r="499" spans="1:5" ht="12.75">
      <c r="A499" s="38" t="s">
        <v>67</v>
      </c>
      <c r="E499" s="39" t="s">
        <v>66</v>
      </c>
    </row>
    <row r="500" spans="1:5" ht="89.25">
      <c r="A500" t="s">
        <v>69</v>
      </c>
      <c r="E500" s="37" t="s">
        <v>541</v>
      </c>
    </row>
    <row r="501" spans="1:16" ht="25.5">
      <c r="A501" s="26" t="s">
        <v>60</v>
      </c>
      <c s="31" t="s">
        <v>542</v>
      </c>
      <c s="31" t="s">
        <v>543</v>
      </c>
      <c s="26" t="s">
        <v>39</v>
      </c>
      <c s="32" t="s">
        <v>544</v>
      </c>
      <c s="33" t="s">
        <v>85</v>
      </c>
      <c s="34">
        <v>1792</v>
      </c>
      <c s="35">
        <v>0</v>
      </c>
      <c s="35">
        <f>ROUND(ROUND(H501,2)*ROUND(G501,3),2)</f>
      </c>
      <c s="33" t="s">
        <v>64</v>
      </c>
      <c r="O501">
        <f>(I501*21)/100</f>
      </c>
      <c t="s">
        <v>33</v>
      </c>
    </row>
    <row r="502" spans="1:5" ht="12.75">
      <c r="A502" s="36" t="s">
        <v>65</v>
      </c>
      <c r="E502" s="37" t="s">
        <v>66</v>
      </c>
    </row>
    <row r="503" spans="1:5" ht="12.75">
      <c r="A503" s="38" t="s">
        <v>67</v>
      </c>
      <c r="E503" s="39" t="s">
        <v>66</v>
      </c>
    </row>
    <row r="504" spans="1:5" ht="178.5">
      <c r="A504" t="s">
        <v>69</v>
      </c>
      <c r="E504" s="37" t="s">
        <v>545</v>
      </c>
    </row>
    <row r="505" spans="1:16" ht="12.75">
      <c r="A505" s="26" t="s">
        <v>60</v>
      </c>
      <c s="31" t="s">
        <v>546</v>
      </c>
      <c s="31" t="s">
        <v>547</v>
      </c>
      <c s="26" t="s">
        <v>39</v>
      </c>
      <c s="32" t="s">
        <v>548</v>
      </c>
      <c s="33" t="s">
        <v>94</v>
      </c>
      <c s="34">
        <v>39</v>
      </c>
      <c s="35">
        <v>0</v>
      </c>
      <c s="35">
        <f>ROUND(ROUND(H505,2)*ROUND(G505,3),2)</f>
      </c>
      <c s="33" t="s">
        <v>64</v>
      </c>
      <c r="O505">
        <f>(I505*21)/100</f>
      </c>
      <c t="s">
        <v>33</v>
      </c>
    </row>
    <row r="506" spans="1:5" ht="12.75">
      <c r="A506" s="36" t="s">
        <v>65</v>
      </c>
      <c r="E506" s="37" t="s">
        <v>66</v>
      </c>
    </row>
    <row r="507" spans="1:5" ht="12.75">
      <c r="A507" s="38" t="s">
        <v>67</v>
      </c>
      <c r="E507" s="39" t="s">
        <v>66</v>
      </c>
    </row>
    <row r="508" spans="1:5" ht="102">
      <c r="A508" t="s">
        <v>69</v>
      </c>
      <c r="E508" s="37" t="s">
        <v>549</v>
      </c>
    </row>
    <row r="509" spans="1:16" ht="12.75">
      <c r="A509" s="26" t="s">
        <v>60</v>
      </c>
      <c s="31" t="s">
        <v>550</v>
      </c>
      <c s="31" t="s">
        <v>551</v>
      </c>
      <c s="26" t="s">
        <v>39</v>
      </c>
      <c s="32" t="s">
        <v>552</v>
      </c>
      <c s="33" t="s">
        <v>94</v>
      </c>
      <c s="34">
        <v>178</v>
      </c>
      <c s="35">
        <v>0</v>
      </c>
      <c s="35">
        <f>ROUND(ROUND(H509,2)*ROUND(G509,3),2)</f>
      </c>
      <c s="33" t="s">
        <v>64</v>
      </c>
      <c r="O509">
        <f>(I509*21)/100</f>
      </c>
      <c t="s">
        <v>33</v>
      </c>
    </row>
    <row r="510" spans="1:5" ht="12.75">
      <c r="A510" s="36" t="s">
        <v>65</v>
      </c>
      <c r="E510" s="37" t="s">
        <v>66</v>
      </c>
    </row>
    <row r="511" spans="1:5" ht="12.75">
      <c r="A511" s="38" t="s">
        <v>67</v>
      </c>
      <c r="E511" s="39" t="s">
        <v>66</v>
      </c>
    </row>
    <row r="512" spans="1:5" ht="102">
      <c r="A512" t="s">
        <v>69</v>
      </c>
      <c r="E512" s="37" t="s">
        <v>549</v>
      </c>
    </row>
    <row r="513" spans="1:16" ht="12.75">
      <c r="A513" s="26" t="s">
        <v>60</v>
      </c>
      <c s="31" t="s">
        <v>553</v>
      </c>
      <c s="31" t="s">
        <v>554</v>
      </c>
      <c s="26" t="s">
        <v>39</v>
      </c>
      <c s="32" t="s">
        <v>555</v>
      </c>
      <c s="33" t="s">
        <v>94</v>
      </c>
      <c s="34">
        <v>195</v>
      </c>
      <c s="35">
        <v>0</v>
      </c>
      <c s="35">
        <f>ROUND(ROUND(H513,2)*ROUND(G513,3),2)</f>
      </c>
      <c s="33" t="s">
        <v>64</v>
      </c>
      <c r="O513">
        <f>(I513*21)/100</f>
      </c>
      <c t="s">
        <v>33</v>
      </c>
    </row>
    <row r="514" spans="1:5" ht="12.75">
      <c r="A514" s="36" t="s">
        <v>65</v>
      </c>
      <c r="E514" s="37" t="s">
        <v>66</v>
      </c>
    </row>
    <row r="515" spans="1:5" ht="12.75">
      <c r="A515" s="38" t="s">
        <v>67</v>
      </c>
      <c r="E515" s="39" t="s">
        <v>66</v>
      </c>
    </row>
    <row r="516" spans="1:5" ht="102">
      <c r="A516" t="s">
        <v>69</v>
      </c>
      <c r="E516" s="37" t="s">
        <v>556</v>
      </c>
    </row>
    <row r="517" spans="1:16" ht="12.75">
      <c r="A517" s="26" t="s">
        <v>60</v>
      </c>
      <c s="31" t="s">
        <v>557</v>
      </c>
      <c s="31" t="s">
        <v>558</v>
      </c>
      <c s="26" t="s">
        <v>39</v>
      </c>
      <c s="32" t="s">
        <v>559</v>
      </c>
      <c s="33" t="s">
        <v>94</v>
      </c>
      <c s="34">
        <v>1792</v>
      </c>
      <c s="35">
        <v>0</v>
      </c>
      <c s="35">
        <f>ROUND(ROUND(H517,2)*ROUND(G517,3),2)</f>
      </c>
      <c s="33" t="s">
        <v>64</v>
      </c>
      <c r="O517">
        <f>(I517*21)/100</f>
      </c>
      <c t="s">
        <v>33</v>
      </c>
    </row>
    <row r="518" spans="1:5" ht="12.75">
      <c r="A518" s="36" t="s">
        <v>65</v>
      </c>
      <c r="E518" s="37" t="s">
        <v>66</v>
      </c>
    </row>
    <row r="519" spans="1:5" ht="12.75">
      <c r="A519" s="38" t="s">
        <v>67</v>
      </c>
      <c r="E519" s="39" t="s">
        <v>66</v>
      </c>
    </row>
    <row r="520" spans="1:5" ht="140.25">
      <c r="A520" t="s">
        <v>69</v>
      </c>
      <c r="E520" s="37" t="s">
        <v>560</v>
      </c>
    </row>
    <row r="521" spans="1:16" ht="25.5">
      <c r="A521" s="26" t="s">
        <v>60</v>
      </c>
      <c s="31" t="s">
        <v>561</v>
      </c>
      <c s="31" t="s">
        <v>562</v>
      </c>
      <c s="26" t="s">
        <v>39</v>
      </c>
      <c s="32" t="s">
        <v>563</v>
      </c>
      <c s="33" t="s">
        <v>81</v>
      </c>
      <c s="34">
        <v>8</v>
      </c>
      <c s="35">
        <v>0</v>
      </c>
      <c s="35">
        <f>ROUND(ROUND(H521,2)*ROUND(G521,3),2)</f>
      </c>
      <c s="33" t="s">
        <v>64</v>
      </c>
      <c r="O521">
        <f>(I521*21)/100</f>
      </c>
      <c t="s">
        <v>33</v>
      </c>
    </row>
    <row r="522" spans="1:5" ht="12.75">
      <c r="A522" s="36" t="s">
        <v>65</v>
      </c>
      <c r="E522" s="37" t="s">
        <v>66</v>
      </c>
    </row>
    <row r="523" spans="1:5" ht="12.75">
      <c r="A523" s="38" t="s">
        <v>67</v>
      </c>
      <c r="E523" s="39" t="s">
        <v>66</v>
      </c>
    </row>
    <row r="524" spans="1:5" ht="102">
      <c r="A524" t="s">
        <v>69</v>
      </c>
      <c r="E524" s="37" t="s">
        <v>549</v>
      </c>
    </row>
    <row r="525" spans="1:16" ht="12.75">
      <c r="A525" s="26" t="s">
        <v>60</v>
      </c>
      <c s="31" t="s">
        <v>564</v>
      </c>
      <c s="31" t="s">
        <v>565</v>
      </c>
      <c s="26" t="s">
        <v>39</v>
      </c>
      <c s="32" t="s">
        <v>566</v>
      </c>
      <c s="33" t="s">
        <v>94</v>
      </c>
      <c s="34">
        <v>408</v>
      </c>
      <c s="35">
        <v>0</v>
      </c>
      <c s="35">
        <f>ROUND(ROUND(H525,2)*ROUND(G525,3),2)</f>
      </c>
      <c s="33" t="s">
        <v>64</v>
      </c>
      <c r="O525">
        <f>(I525*21)/100</f>
      </c>
      <c t="s">
        <v>33</v>
      </c>
    </row>
    <row r="526" spans="1:5" ht="12.75">
      <c r="A526" s="36" t="s">
        <v>65</v>
      </c>
      <c r="E526" s="37" t="s">
        <v>66</v>
      </c>
    </row>
    <row r="527" spans="1:5" ht="12.75">
      <c r="A527" s="38" t="s">
        <v>67</v>
      </c>
      <c r="E527" s="39" t="s">
        <v>66</v>
      </c>
    </row>
    <row r="528" spans="1:5" ht="127.5">
      <c r="A528" t="s">
        <v>69</v>
      </c>
      <c r="E528" s="37" t="s">
        <v>567</v>
      </c>
    </row>
    <row r="529" spans="1:16" ht="12.75">
      <c r="A529" s="26" t="s">
        <v>60</v>
      </c>
      <c s="31" t="s">
        <v>568</v>
      </c>
      <c s="31" t="s">
        <v>569</v>
      </c>
      <c s="26" t="s">
        <v>39</v>
      </c>
      <c s="32" t="s">
        <v>570</v>
      </c>
      <c s="33" t="s">
        <v>94</v>
      </c>
      <c s="34">
        <v>465</v>
      </c>
      <c s="35">
        <v>0</v>
      </c>
      <c s="35">
        <f>ROUND(ROUND(H529,2)*ROUND(G529,3),2)</f>
      </c>
      <c s="33" t="s">
        <v>64</v>
      </c>
      <c r="O529">
        <f>(I529*21)/100</f>
      </c>
      <c t="s">
        <v>33</v>
      </c>
    </row>
    <row r="530" spans="1:5" ht="12.75">
      <c r="A530" s="36" t="s">
        <v>65</v>
      </c>
      <c r="E530" s="37" t="s">
        <v>66</v>
      </c>
    </row>
    <row r="531" spans="1:5" ht="12.75">
      <c r="A531" s="38" t="s">
        <v>67</v>
      </c>
      <c r="E531" s="39" t="s">
        <v>66</v>
      </c>
    </row>
    <row r="532" spans="1:5" ht="76.5">
      <c r="A532" t="s">
        <v>69</v>
      </c>
      <c r="E532" s="37" t="s">
        <v>571</v>
      </c>
    </row>
    <row r="533" spans="1:16" ht="12.75">
      <c r="A533" s="26" t="s">
        <v>60</v>
      </c>
      <c s="31" t="s">
        <v>572</v>
      </c>
      <c s="31" t="s">
        <v>573</v>
      </c>
      <c s="26" t="s">
        <v>39</v>
      </c>
      <c s="32" t="s">
        <v>574</v>
      </c>
      <c s="33" t="s">
        <v>256</v>
      </c>
      <c s="34">
        <v>2.4</v>
      </c>
      <c s="35">
        <v>0</v>
      </c>
      <c s="35">
        <f>ROUND(ROUND(H533,2)*ROUND(G533,3),2)</f>
      </c>
      <c s="33" t="s">
        <v>457</v>
      </c>
      <c r="O533">
        <f>(I533*21)/100</f>
      </c>
      <c t="s">
        <v>33</v>
      </c>
    </row>
    <row r="534" spans="1:5" ht="12.75">
      <c r="A534" s="36" t="s">
        <v>65</v>
      </c>
      <c r="E534" s="37" t="s">
        <v>66</v>
      </c>
    </row>
    <row r="535" spans="1:5" ht="12.75">
      <c r="A535" s="38" t="s">
        <v>67</v>
      </c>
      <c r="E535" s="39" t="s">
        <v>66</v>
      </c>
    </row>
    <row r="536" spans="1:5" ht="63.75">
      <c r="A536" t="s">
        <v>69</v>
      </c>
      <c r="E536" s="37" t="s">
        <v>575</v>
      </c>
    </row>
    <row r="537" spans="1:16" ht="12.75">
      <c r="A537" s="26" t="s">
        <v>60</v>
      </c>
      <c s="31" t="s">
        <v>576</v>
      </c>
      <c s="31" t="s">
        <v>577</v>
      </c>
      <c s="26" t="s">
        <v>39</v>
      </c>
      <c s="32" t="s">
        <v>578</v>
      </c>
      <c s="33" t="s">
        <v>256</v>
      </c>
      <c s="34">
        <v>2.4</v>
      </c>
      <c s="35">
        <v>0</v>
      </c>
      <c s="35">
        <f>ROUND(ROUND(H537,2)*ROUND(G537,3),2)</f>
      </c>
      <c s="33" t="s">
        <v>457</v>
      </c>
      <c r="O537">
        <f>(I537*21)/100</f>
      </c>
      <c t="s">
        <v>33</v>
      </c>
    </row>
    <row r="538" spans="1:5" ht="12.75">
      <c r="A538" s="36" t="s">
        <v>65</v>
      </c>
      <c r="E538" s="37" t="s">
        <v>66</v>
      </c>
    </row>
    <row r="539" spans="1:5" ht="12.75">
      <c r="A539" s="38" t="s">
        <v>67</v>
      </c>
      <c r="E539" s="39" t="s">
        <v>66</v>
      </c>
    </row>
    <row r="540" spans="1:5" ht="25.5">
      <c r="A540" t="s">
        <v>69</v>
      </c>
      <c r="E540" s="37" t="s">
        <v>579</v>
      </c>
    </row>
    <row r="541" spans="1:16" ht="12.75">
      <c r="A541" s="26" t="s">
        <v>60</v>
      </c>
      <c s="31" t="s">
        <v>580</v>
      </c>
      <c s="31" t="s">
        <v>581</v>
      </c>
      <c s="26" t="s">
        <v>39</v>
      </c>
      <c s="32" t="s">
        <v>582</v>
      </c>
      <c s="33" t="s">
        <v>81</v>
      </c>
      <c s="34">
        <v>1</v>
      </c>
      <c s="35">
        <v>0</v>
      </c>
      <c s="35">
        <f>ROUND(ROUND(H541,2)*ROUND(G541,3),2)</f>
      </c>
      <c s="33" t="s">
        <v>457</v>
      </c>
      <c r="O541">
        <f>(I541*21)/100</f>
      </c>
      <c t="s">
        <v>33</v>
      </c>
    </row>
    <row r="542" spans="1:5" ht="12.75">
      <c r="A542" s="36" t="s">
        <v>65</v>
      </c>
      <c r="E542" s="37" t="s">
        <v>66</v>
      </c>
    </row>
    <row r="543" spans="1:5" ht="12.75">
      <c r="A543" s="38" t="s">
        <v>67</v>
      </c>
      <c r="E543" s="39" t="s">
        <v>66</v>
      </c>
    </row>
    <row r="544" spans="1:5" ht="51">
      <c r="A544" t="s">
        <v>69</v>
      </c>
      <c r="E544" s="37" t="s">
        <v>583</v>
      </c>
    </row>
    <row r="545" spans="1:18" ht="12.75" customHeight="1">
      <c r="A545" s="6" t="s">
        <v>58</v>
      </c>
      <c s="6"/>
      <c s="41" t="s">
        <v>352</v>
      </c>
      <c s="6"/>
      <c s="29" t="s">
        <v>584</v>
      </c>
      <c s="6"/>
      <c s="6"/>
      <c s="6"/>
      <c s="42">
        <f>0+Q545</f>
      </c>
      <c s="6"/>
      <c r="O545">
        <f>0+R545</f>
      </c>
      <c r="Q545">
        <f>0+I546+I550+I554+I558+I562+I566+I570+I574+I578+I582+I586+I590+I594+I598+I602+I606+I610+I614+I618+I622+I626+I630+I634+I638+I642+I646+I650+I654+I658+I662+I666+I670+I674+I678+I682+I686+I690+I694+I698+I702+I706+I710+I714+I718+I722+I726+I730+I734+I738+I742+I746+I750+I754+I758+I762+I766+I770+I774+I778+I782+I786</f>
      </c>
      <c>
        <f>0+O546+O550+O554+O558+O562+O566+O570+O574+O578+O582+O586+O590+O594+O598+O602+O606+O610+O614+O618+O622+O626+O630+O634+O638+O642+O646+O650+O654+O658+O662+O666+O670+O674+O678+O682+O686+O690+O694+O698+O702+O706+O710+O714+O718+O722+O726+O730+O734+O738+O742+O746+O750+O754+O758+O762+O766+O770+O774+O778+O782+O786</f>
      </c>
    </row>
    <row r="546" spans="1:16" ht="12.75">
      <c r="A546" s="26" t="s">
        <v>60</v>
      </c>
      <c s="31" t="s">
        <v>585</v>
      </c>
      <c s="31" t="s">
        <v>586</v>
      </c>
      <c s="26" t="s">
        <v>66</v>
      </c>
      <c s="32" t="s">
        <v>587</v>
      </c>
      <c s="33" t="s">
        <v>516</v>
      </c>
      <c s="34">
        <v>1</v>
      </c>
      <c s="35">
        <v>0</v>
      </c>
      <c s="35">
        <f>ROUND(ROUND(H546,2)*ROUND(G546,3),2)</f>
      </c>
      <c s="33" t="s">
        <v>64</v>
      </c>
      <c r="O546">
        <f>(I546*21)/100</f>
      </c>
      <c t="s">
        <v>33</v>
      </c>
    </row>
    <row r="547" spans="1:5" ht="12.75">
      <c r="A547" s="36" t="s">
        <v>65</v>
      </c>
      <c r="E547" s="37" t="s">
        <v>66</v>
      </c>
    </row>
    <row r="548" spans="1:5" ht="12.75">
      <c r="A548" s="38" t="s">
        <v>67</v>
      </c>
      <c r="E548" s="39" t="s">
        <v>588</v>
      </c>
    </row>
    <row r="549" spans="1:5" ht="318.75">
      <c r="A549" t="s">
        <v>69</v>
      </c>
      <c r="E549" s="37" t="s">
        <v>517</v>
      </c>
    </row>
    <row r="550" spans="1:16" ht="12.75">
      <c r="A550" s="26" t="s">
        <v>60</v>
      </c>
      <c s="31" t="s">
        <v>589</v>
      </c>
      <c s="31" t="s">
        <v>590</v>
      </c>
      <c s="26" t="s">
        <v>66</v>
      </c>
      <c s="32" t="s">
        <v>591</v>
      </c>
      <c s="33" t="s">
        <v>516</v>
      </c>
      <c s="34">
        <v>2</v>
      </c>
      <c s="35">
        <v>0</v>
      </c>
      <c s="35">
        <f>ROUND(ROUND(H550,2)*ROUND(G550,3),2)</f>
      </c>
      <c s="33" t="s">
        <v>64</v>
      </c>
      <c r="O550">
        <f>(I550*21)/100</f>
      </c>
      <c t="s">
        <v>33</v>
      </c>
    </row>
    <row r="551" spans="1:5" ht="12.75">
      <c r="A551" s="36" t="s">
        <v>65</v>
      </c>
      <c r="E551" s="37" t="s">
        <v>66</v>
      </c>
    </row>
    <row r="552" spans="1:5" ht="12.75">
      <c r="A552" s="38" t="s">
        <v>67</v>
      </c>
      <c r="E552" s="39" t="s">
        <v>588</v>
      </c>
    </row>
    <row r="553" spans="1:5" ht="318.75">
      <c r="A553" t="s">
        <v>69</v>
      </c>
      <c r="E553" s="37" t="s">
        <v>517</v>
      </c>
    </row>
    <row r="554" spans="1:16" ht="12.75">
      <c r="A554" s="26" t="s">
        <v>60</v>
      </c>
      <c s="31" t="s">
        <v>592</v>
      </c>
      <c s="31" t="s">
        <v>523</v>
      </c>
      <c s="26" t="s">
        <v>66</v>
      </c>
      <c s="32" t="s">
        <v>524</v>
      </c>
      <c s="33" t="s">
        <v>516</v>
      </c>
      <c s="34">
        <v>3</v>
      </c>
      <c s="35">
        <v>0</v>
      </c>
      <c s="35">
        <f>ROUND(ROUND(H554,2)*ROUND(G554,3),2)</f>
      </c>
      <c s="33" t="s">
        <v>64</v>
      </c>
      <c r="O554">
        <f>(I554*21)/100</f>
      </c>
      <c t="s">
        <v>33</v>
      </c>
    </row>
    <row r="555" spans="1:5" ht="12.75">
      <c r="A555" s="36" t="s">
        <v>65</v>
      </c>
      <c r="E555" s="37" t="s">
        <v>66</v>
      </c>
    </row>
    <row r="556" spans="1:5" ht="12.75">
      <c r="A556" s="38" t="s">
        <v>67</v>
      </c>
      <c r="E556" s="39" t="s">
        <v>588</v>
      </c>
    </row>
    <row r="557" spans="1:5" ht="229.5">
      <c r="A557" t="s">
        <v>69</v>
      </c>
      <c r="E557" s="37" t="s">
        <v>525</v>
      </c>
    </row>
    <row r="558" spans="1:16" ht="12.75">
      <c r="A558" s="26" t="s">
        <v>60</v>
      </c>
      <c s="31" t="s">
        <v>593</v>
      </c>
      <c s="31" t="s">
        <v>79</v>
      </c>
      <c s="26" t="s">
        <v>66</v>
      </c>
      <c s="32" t="s">
        <v>80</v>
      </c>
      <c s="33" t="s">
        <v>594</v>
      </c>
      <c s="34">
        <v>1</v>
      </c>
      <c s="35">
        <v>0</v>
      </c>
      <c s="35">
        <f>ROUND(ROUND(H558,2)*ROUND(G558,3),2)</f>
      </c>
      <c s="33" t="s">
        <v>64</v>
      </c>
      <c r="O558">
        <f>(I558*21)/100</f>
      </c>
      <c t="s">
        <v>33</v>
      </c>
    </row>
    <row r="559" spans="1:5" ht="12.75">
      <c r="A559" s="36" t="s">
        <v>65</v>
      </c>
      <c r="E559" s="37" t="s">
        <v>66</v>
      </c>
    </row>
    <row r="560" spans="1:5" ht="12.75">
      <c r="A560" s="38" t="s">
        <v>67</v>
      </c>
      <c r="E560" s="39" t="s">
        <v>588</v>
      </c>
    </row>
    <row r="561" spans="1:5" ht="76.5">
      <c r="A561" t="s">
        <v>69</v>
      </c>
      <c r="E561" s="37" t="s">
        <v>82</v>
      </c>
    </row>
    <row r="562" spans="1:16" ht="12.75">
      <c r="A562" s="26" t="s">
        <v>60</v>
      </c>
      <c s="31" t="s">
        <v>595</v>
      </c>
      <c s="31" t="s">
        <v>558</v>
      </c>
      <c s="26" t="s">
        <v>66</v>
      </c>
      <c s="32" t="s">
        <v>559</v>
      </c>
      <c s="33" t="s">
        <v>596</v>
      </c>
      <c s="34">
        <v>5</v>
      </c>
      <c s="35">
        <v>0</v>
      </c>
      <c s="35">
        <f>ROUND(ROUND(H562,2)*ROUND(G562,3),2)</f>
      </c>
      <c s="33" t="s">
        <v>64</v>
      </c>
      <c r="O562">
        <f>(I562*21)/100</f>
      </c>
      <c t="s">
        <v>33</v>
      </c>
    </row>
    <row r="563" spans="1:5" ht="12.75">
      <c r="A563" s="36" t="s">
        <v>65</v>
      </c>
      <c r="E563" s="37" t="s">
        <v>66</v>
      </c>
    </row>
    <row r="564" spans="1:5" ht="12.75">
      <c r="A564" s="38" t="s">
        <v>67</v>
      </c>
      <c r="E564" s="39" t="s">
        <v>588</v>
      </c>
    </row>
    <row r="565" spans="1:5" ht="140.25">
      <c r="A565" t="s">
        <v>69</v>
      </c>
      <c r="E565" s="37" t="s">
        <v>560</v>
      </c>
    </row>
    <row r="566" spans="1:16" ht="25.5">
      <c r="A566" s="26" t="s">
        <v>60</v>
      </c>
      <c s="31" t="s">
        <v>597</v>
      </c>
      <c s="31" t="s">
        <v>598</v>
      </c>
      <c s="26" t="s">
        <v>66</v>
      </c>
      <c s="32" t="s">
        <v>599</v>
      </c>
      <c s="33" t="s">
        <v>596</v>
      </c>
      <c s="34">
        <v>40</v>
      </c>
      <c s="35">
        <v>0</v>
      </c>
      <c s="35">
        <f>ROUND(ROUND(H566,2)*ROUND(G566,3),2)</f>
      </c>
      <c s="33" t="s">
        <v>64</v>
      </c>
      <c r="O566">
        <f>(I566*21)/100</f>
      </c>
      <c t="s">
        <v>33</v>
      </c>
    </row>
    <row r="567" spans="1:5" ht="12.75">
      <c r="A567" s="36" t="s">
        <v>65</v>
      </c>
      <c r="E567" s="37" t="s">
        <v>66</v>
      </c>
    </row>
    <row r="568" spans="1:5" ht="12.75">
      <c r="A568" s="38" t="s">
        <v>67</v>
      </c>
      <c r="E568" s="39" t="s">
        <v>588</v>
      </c>
    </row>
    <row r="569" spans="1:5" ht="76.5">
      <c r="A569" t="s">
        <v>69</v>
      </c>
      <c r="E569" s="37" t="s">
        <v>600</v>
      </c>
    </row>
    <row r="570" spans="1:16" ht="12.75">
      <c r="A570" s="26" t="s">
        <v>60</v>
      </c>
      <c s="31" t="s">
        <v>601</v>
      </c>
      <c s="31" t="s">
        <v>602</v>
      </c>
      <c s="26" t="s">
        <v>66</v>
      </c>
      <c s="32" t="s">
        <v>603</v>
      </c>
      <c s="33" t="s">
        <v>594</v>
      </c>
      <c s="34">
        <v>13</v>
      </c>
      <c s="35">
        <v>0</v>
      </c>
      <c s="35">
        <f>ROUND(ROUND(H570,2)*ROUND(G570,3),2)</f>
      </c>
      <c s="33" t="s">
        <v>64</v>
      </c>
      <c r="O570">
        <f>(I570*21)/100</f>
      </c>
      <c t="s">
        <v>33</v>
      </c>
    </row>
    <row r="571" spans="1:5" ht="12.75">
      <c r="A571" s="36" t="s">
        <v>65</v>
      </c>
      <c r="E571" s="37" t="s">
        <v>66</v>
      </c>
    </row>
    <row r="572" spans="1:5" ht="12.75">
      <c r="A572" s="38" t="s">
        <v>67</v>
      </c>
      <c r="E572" s="39" t="s">
        <v>588</v>
      </c>
    </row>
    <row r="573" spans="1:5" ht="102">
      <c r="A573" t="s">
        <v>69</v>
      </c>
      <c r="E573" s="37" t="s">
        <v>604</v>
      </c>
    </row>
    <row r="574" spans="1:16" ht="25.5">
      <c r="A574" s="26" t="s">
        <v>60</v>
      </c>
      <c s="31" t="s">
        <v>605</v>
      </c>
      <c s="31" t="s">
        <v>606</v>
      </c>
      <c s="26" t="s">
        <v>66</v>
      </c>
      <c s="32" t="s">
        <v>607</v>
      </c>
      <c s="33" t="s">
        <v>594</v>
      </c>
      <c s="34">
        <v>1</v>
      </c>
      <c s="35">
        <v>0</v>
      </c>
      <c s="35">
        <f>ROUND(ROUND(H574,2)*ROUND(G574,3),2)</f>
      </c>
      <c s="33" t="s">
        <v>64</v>
      </c>
      <c r="O574">
        <f>(I574*21)/100</f>
      </c>
      <c t="s">
        <v>33</v>
      </c>
    </row>
    <row r="575" spans="1:5" ht="12.75">
      <c r="A575" s="36" t="s">
        <v>65</v>
      </c>
      <c r="E575" s="37" t="s">
        <v>66</v>
      </c>
    </row>
    <row r="576" spans="1:5" ht="12.75">
      <c r="A576" s="38" t="s">
        <v>67</v>
      </c>
      <c r="E576" s="39" t="s">
        <v>588</v>
      </c>
    </row>
    <row r="577" spans="1:5" ht="102">
      <c r="A577" t="s">
        <v>69</v>
      </c>
      <c r="E577" s="37" t="s">
        <v>608</v>
      </c>
    </row>
    <row r="578" spans="1:16" ht="25.5">
      <c r="A578" s="26" t="s">
        <v>60</v>
      </c>
      <c s="31" t="s">
        <v>609</v>
      </c>
      <c s="31" t="s">
        <v>136</v>
      </c>
      <c s="26" t="s">
        <v>66</v>
      </c>
      <c s="32" t="s">
        <v>137</v>
      </c>
      <c s="33" t="s">
        <v>594</v>
      </c>
      <c s="34">
        <v>2</v>
      </c>
      <c s="35">
        <v>0</v>
      </c>
      <c s="35">
        <f>ROUND(ROUND(H578,2)*ROUND(G578,3),2)</f>
      </c>
      <c s="33" t="s">
        <v>64</v>
      </c>
      <c r="O578">
        <f>(I578*21)/100</f>
      </c>
      <c t="s">
        <v>33</v>
      </c>
    </row>
    <row r="579" spans="1:5" ht="12.75">
      <c r="A579" s="36" t="s">
        <v>65</v>
      </c>
      <c r="E579" s="37" t="s">
        <v>66</v>
      </c>
    </row>
    <row r="580" spans="1:5" ht="12.75">
      <c r="A580" s="38" t="s">
        <v>67</v>
      </c>
      <c r="E580" s="39" t="s">
        <v>610</v>
      </c>
    </row>
    <row r="581" spans="1:5" ht="89.25">
      <c r="A581" t="s">
        <v>69</v>
      </c>
      <c r="E581" s="37" t="s">
        <v>138</v>
      </c>
    </row>
    <row r="582" spans="1:16" ht="12.75">
      <c r="A582" s="26" t="s">
        <v>60</v>
      </c>
      <c s="31" t="s">
        <v>611</v>
      </c>
      <c s="31" t="s">
        <v>399</v>
      </c>
      <c s="26" t="s">
        <v>66</v>
      </c>
      <c s="32" t="s">
        <v>400</v>
      </c>
      <c s="33" t="s">
        <v>401</v>
      </c>
      <c s="34">
        <v>0.025</v>
      </c>
      <c s="35">
        <v>0</v>
      </c>
      <c s="35">
        <f>ROUND(ROUND(H582,2)*ROUND(G582,3),2)</f>
      </c>
      <c s="33" t="s">
        <v>64</v>
      </c>
      <c r="O582">
        <f>(I582*21)/100</f>
      </c>
      <c t="s">
        <v>33</v>
      </c>
    </row>
    <row r="583" spans="1:5" ht="12.75">
      <c r="A583" s="36" t="s">
        <v>65</v>
      </c>
      <c r="E583" s="37" t="s">
        <v>66</v>
      </c>
    </row>
    <row r="584" spans="1:5" ht="12.75">
      <c r="A584" s="38" t="s">
        <v>67</v>
      </c>
      <c r="E584" s="39" t="s">
        <v>588</v>
      </c>
    </row>
    <row r="585" spans="1:5" ht="153">
      <c r="A585" t="s">
        <v>69</v>
      </c>
      <c r="E585" s="37" t="s">
        <v>402</v>
      </c>
    </row>
    <row r="586" spans="1:16" ht="25.5">
      <c r="A586" s="26" t="s">
        <v>60</v>
      </c>
      <c s="31" t="s">
        <v>612</v>
      </c>
      <c s="31" t="s">
        <v>613</v>
      </c>
      <c s="26" t="s">
        <v>66</v>
      </c>
      <c s="32" t="s">
        <v>614</v>
      </c>
      <c s="33" t="s">
        <v>596</v>
      </c>
      <c s="34">
        <v>5</v>
      </c>
      <c s="35">
        <v>0</v>
      </c>
      <c s="35">
        <f>ROUND(ROUND(H586,2)*ROUND(G586,3),2)</f>
      </c>
      <c s="33" t="s">
        <v>64</v>
      </c>
      <c r="O586">
        <f>(I586*21)/100</f>
      </c>
      <c t="s">
        <v>33</v>
      </c>
    </row>
    <row r="587" spans="1:5" ht="12.75">
      <c r="A587" s="36" t="s">
        <v>65</v>
      </c>
      <c r="E587" s="37" t="s">
        <v>66</v>
      </c>
    </row>
    <row r="588" spans="1:5" ht="12.75">
      <c r="A588" s="38" t="s">
        <v>67</v>
      </c>
      <c r="E588" s="39" t="s">
        <v>588</v>
      </c>
    </row>
    <row r="589" spans="1:5" ht="114.75">
      <c r="A589" t="s">
        <v>69</v>
      </c>
      <c r="E589" s="37" t="s">
        <v>615</v>
      </c>
    </row>
    <row r="590" spans="1:16" ht="12.75">
      <c r="A590" s="26" t="s">
        <v>60</v>
      </c>
      <c s="31" t="s">
        <v>616</v>
      </c>
      <c s="31" t="s">
        <v>617</v>
      </c>
      <c s="26" t="s">
        <v>66</v>
      </c>
      <c s="32" t="s">
        <v>618</v>
      </c>
      <c s="33" t="s">
        <v>596</v>
      </c>
      <c s="34">
        <v>10</v>
      </c>
      <c s="35">
        <v>0</v>
      </c>
      <c s="35">
        <f>ROUND(ROUND(H590,2)*ROUND(G590,3),2)</f>
      </c>
      <c s="33" t="s">
        <v>64</v>
      </c>
      <c r="O590">
        <f>(I590*21)/100</f>
      </c>
      <c t="s">
        <v>33</v>
      </c>
    </row>
    <row r="591" spans="1:5" ht="12.75">
      <c r="A591" s="36" t="s">
        <v>65</v>
      </c>
      <c r="E591" s="37" t="s">
        <v>66</v>
      </c>
    </row>
    <row r="592" spans="1:5" ht="12.75">
      <c r="A592" s="38" t="s">
        <v>67</v>
      </c>
      <c r="E592" s="39" t="s">
        <v>588</v>
      </c>
    </row>
    <row r="593" spans="1:5" ht="153">
      <c r="A593" t="s">
        <v>69</v>
      </c>
      <c r="E593" s="37" t="s">
        <v>413</v>
      </c>
    </row>
    <row r="594" spans="1:16" ht="12.75">
      <c r="A594" s="26" t="s">
        <v>60</v>
      </c>
      <c s="31" t="s">
        <v>619</v>
      </c>
      <c s="31" t="s">
        <v>620</v>
      </c>
      <c s="26" t="s">
        <v>66</v>
      </c>
      <c s="32" t="s">
        <v>621</v>
      </c>
      <c s="33" t="s">
        <v>596</v>
      </c>
      <c s="34">
        <v>10</v>
      </c>
      <c s="35">
        <v>0</v>
      </c>
      <c s="35">
        <f>ROUND(ROUND(H594,2)*ROUND(G594,3),2)</f>
      </c>
      <c s="33" t="s">
        <v>64</v>
      </c>
      <c r="O594">
        <f>(I594*21)/100</f>
      </c>
      <c t="s">
        <v>33</v>
      </c>
    </row>
    <row r="595" spans="1:5" ht="12.75">
      <c r="A595" s="36" t="s">
        <v>65</v>
      </c>
      <c r="E595" s="37" t="s">
        <v>66</v>
      </c>
    </row>
    <row r="596" spans="1:5" ht="12.75">
      <c r="A596" s="38" t="s">
        <v>67</v>
      </c>
      <c r="E596" s="39" t="s">
        <v>588</v>
      </c>
    </row>
    <row r="597" spans="1:5" ht="114.75">
      <c r="A597" t="s">
        <v>69</v>
      </c>
      <c r="E597" s="37" t="s">
        <v>615</v>
      </c>
    </row>
    <row r="598" spans="1:16" ht="12.75">
      <c r="A598" s="26" t="s">
        <v>60</v>
      </c>
      <c s="31" t="s">
        <v>622</v>
      </c>
      <c s="31" t="s">
        <v>428</v>
      </c>
      <c s="26" t="s">
        <v>66</v>
      </c>
      <c s="32" t="s">
        <v>429</v>
      </c>
      <c s="33" t="s">
        <v>594</v>
      </c>
      <c s="34">
        <v>4</v>
      </c>
      <c s="35">
        <v>0</v>
      </c>
      <c s="35">
        <f>ROUND(ROUND(H598,2)*ROUND(G598,3),2)</f>
      </c>
      <c s="33" t="s">
        <v>64</v>
      </c>
      <c r="O598">
        <f>(I598*21)/100</f>
      </c>
      <c t="s">
        <v>33</v>
      </c>
    </row>
    <row r="599" spans="1:5" ht="12.75">
      <c r="A599" s="36" t="s">
        <v>65</v>
      </c>
      <c r="E599" s="37" t="s">
        <v>66</v>
      </c>
    </row>
    <row r="600" spans="1:5" ht="12.75">
      <c r="A600" s="38" t="s">
        <v>67</v>
      </c>
      <c r="E600" s="39" t="s">
        <v>588</v>
      </c>
    </row>
    <row r="601" spans="1:5" ht="178.5">
      <c r="A601" t="s">
        <v>69</v>
      </c>
      <c r="E601" s="37" t="s">
        <v>426</v>
      </c>
    </row>
    <row r="602" spans="1:16" ht="12.75">
      <c r="A602" s="26" t="s">
        <v>60</v>
      </c>
      <c s="31" t="s">
        <v>623</v>
      </c>
      <c s="31" t="s">
        <v>624</v>
      </c>
      <c s="26" t="s">
        <v>66</v>
      </c>
      <c s="32" t="s">
        <v>625</v>
      </c>
      <c s="33" t="s">
        <v>594</v>
      </c>
      <c s="34">
        <v>4</v>
      </c>
      <c s="35">
        <v>0</v>
      </c>
      <c s="35">
        <f>ROUND(ROUND(H602,2)*ROUND(G602,3),2)</f>
      </c>
      <c s="33" t="s">
        <v>64</v>
      </c>
      <c r="O602">
        <f>(I602*21)/100</f>
      </c>
      <c t="s">
        <v>33</v>
      </c>
    </row>
    <row r="603" spans="1:5" ht="12.75">
      <c r="A603" s="36" t="s">
        <v>65</v>
      </c>
      <c r="E603" s="37" t="s">
        <v>66</v>
      </c>
    </row>
    <row r="604" spans="1:5" ht="12.75">
      <c r="A604" s="38" t="s">
        <v>67</v>
      </c>
      <c r="E604" s="39" t="s">
        <v>588</v>
      </c>
    </row>
    <row r="605" spans="1:5" ht="127.5">
      <c r="A605" t="s">
        <v>69</v>
      </c>
      <c r="E605" s="37" t="s">
        <v>439</v>
      </c>
    </row>
    <row r="606" spans="1:16" ht="12.75">
      <c r="A606" s="26" t="s">
        <v>60</v>
      </c>
      <c s="31" t="s">
        <v>626</v>
      </c>
      <c s="31" t="s">
        <v>441</v>
      </c>
      <c s="26" t="s">
        <v>66</v>
      </c>
      <c s="32" t="s">
        <v>442</v>
      </c>
      <c s="33" t="s">
        <v>594</v>
      </c>
      <c s="34">
        <v>1</v>
      </c>
      <c s="35">
        <v>0</v>
      </c>
      <c s="35">
        <f>ROUND(ROUND(H606,2)*ROUND(G606,3),2)</f>
      </c>
      <c s="33" t="s">
        <v>64</v>
      </c>
      <c r="O606">
        <f>(I606*21)/100</f>
      </c>
      <c t="s">
        <v>33</v>
      </c>
    </row>
    <row r="607" spans="1:5" ht="12.75">
      <c r="A607" s="36" t="s">
        <v>65</v>
      </c>
      <c r="E607" s="37" t="s">
        <v>66</v>
      </c>
    </row>
    <row r="608" spans="1:5" ht="12.75">
      <c r="A608" s="38" t="s">
        <v>67</v>
      </c>
      <c r="E608" s="39" t="s">
        <v>588</v>
      </c>
    </row>
    <row r="609" spans="1:5" ht="127.5">
      <c r="A609" t="s">
        <v>69</v>
      </c>
      <c r="E609" s="37" t="s">
        <v>439</v>
      </c>
    </row>
    <row r="610" spans="1:16" ht="12.75">
      <c r="A610" s="26" t="s">
        <v>60</v>
      </c>
      <c s="31" t="s">
        <v>627</v>
      </c>
      <c s="31" t="s">
        <v>444</v>
      </c>
      <c s="26" t="s">
        <v>66</v>
      </c>
      <c s="32" t="s">
        <v>445</v>
      </c>
      <c s="33" t="s">
        <v>594</v>
      </c>
      <c s="34">
        <v>1</v>
      </c>
      <c s="35">
        <v>0</v>
      </c>
      <c s="35">
        <f>ROUND(ROUND(H610,2)*ROUND(G610,3),2)</f>
      </c>
      <c s="33" t="s">
        <v>64</v>
      </c>
      <c r="O610">
        <f>(I610*21)/100</f>
      </c>
      <c t="s">
        <v>33</v>
      </c>
    </row>
    <row r="611" spans="1:5" ht="12.75">
      <c r="A611" s="36" t="s">
        <v>65</v>
      </c>
      <c r="E611" s="37" t="s">
        <v>66</v>
      </c>
    </row>
    <row r="612" spans="1:5" ht="12.75">
      <c r="A612" s="38" t="s">
        <v>67</v>
      </c>
      <c r="E612" s="39" t="s">
        <v>588</v>
      </c>
    </row>
    <row r="613" spans="1:5" ht="153">
      <c r="A613" t="s">
        <v>69</v>
      </c>
      <c r="E613" s="37" t="s">
        <v>446</v>
      </c>
    </row>
    <row r="614" spans="1:16" ht="12.75">
      <c r="A614" s="26" t="s">
        <v>60</v>
      </c>
      <c s="31" t="s">
        <v>628</v>
      </c>
      <c s="31" t="s">
        <v>629</v>
      </c>
      <c s="26" t="s">
        <v>66</v>
      </c>
      <c s="32" t="s">
        <v>630</v>
      </c>
      <c s="33" t="s">
        <v>594</v>
      </c>
      <c s="34">
        <v>2</v>
      </c>
      <c s="35">
        <v>0</v>
      </c>
      <c s="35">
        <f>ROUND(ROUND(H614,2)*ROUND(G614,3),2)</f>
      </c>
      <c s="33" t="s">
        <v>64</v>
      </c>
      <c r="O614">
        <f>(I614*21)/100</f>
      </c>
      <c t="s">
        <v>33</v>
      </c>
    </row>
    <row r="615" spans="1:5" ht="12.75">
      <c r="A615" s="36" t="s">
        <v>65</v>
      </c>
      <c r="E615" s="37" t="s">
        <v>66</v>
      </c>
    </row>
    <row r="616" spans="1:5" ht="12.75">
      <c r="A616" s="38" t="s">
        <v>67</v>
      </c>
      <c r="E616" s="39" t="s">
        <v>588</v>
      </c>
    </row>
    <row r="617" spans="1:5" ht="178.5">
      <c r="A617" t="s">
        <v>69</v>
      </c>
      <c r="E617" s="37" t="s">
        <v>426</v>
      </c>
    </row>
    <row r="618" spans="1:16" ht="12.75">
      <c r="A618" s="26" t="s">
        <v>60</v>
      </c>
      <c s="31" t="s">
        <v>631</v>
      </c>
      <c s="31" t="s">
        <v>632</v>
      </c>
      <c s="26" t="s">
        <v>66</v>
      </c>
      <c s="32" t="s">
        <v>633</v>
      </c>
      <c s="33" t="s">
        <v>594</v>
      </c>
      <c s="34">
        <v>2</v>
      </c>
      <c s="35">
        <v>0</v>
      </c>
      <c s="35">
        <f>ROUND(ROUND(H618,2)*ROUND(G618,3),2)</f>
      </c>
      <c s="33" t="s">
        <v>64</v>
      </c>
      <c r="O618">
        <f>(I618*21)/100</f>
      </c>
      <c t="s">
        <v>33</v>
      </c>
    </row>
    <row r="619" spans="1:5" ht="12.75">
      <c r="A619" s="36" t="s">
        <v>65</v>
      </c>
      <c r="E619" s="37" t="s">
        <v>66</v>
      </c>
    </row>
    <row r="620" spans="1:5" ht="12.75">
      <c r="A620" s="38" t="s">
        <v>67</v>
      </c>
      <c r="E620" s="39" t="s">
        <v>588</v>
      </c>
    </row>
    <row r="621" spans="1:5" ht="127.5">
      <c r="A621" t="s">
        <v>69</v>
      </c>
      <c r="E621" s="37" t="s">
        <v>439</v>
      </c>
    </row>
    <row r="622" spans="1:16" ht="12.75">
      <c r="A622" s="26" t="s">
        <v>60</v>
      </c>
      <c s="31" t="s">
        <v>634</v>
      </c>
      <c s="31" t="s">
        <v>635</v>
      </c>
      <c s="26" t="s">
        <v>66</v>
      </c>
      <c s="32" t="s">
        <v>636</v>
      </c>
      <c s="33" t="s">
        <v>594</v>
      </c>
      <c s="34">
        <v>1</v>
      </c>
      <c s="35">
        <v>0</v>
      </c>
      <c s="35">
        <f>ROUND(ROUND(H622,2)*ROUND(G622,3),2)</f>
      </c>
      <c s="33" t="s">
        <v>64</v>
      </c>
      <c r="O622">
        <f>(I622*21)/100</f>
      </c>
      <c t="s">
        <v>33</v>
      </c>
    </row>
    <row r="623" spans="1:5" ht="12.75">
      <c r="A623" s="36" t="s">
        <v>65</v>
      </c>
      <c r="E623" s="37" t="s">
        <v>66</v>
      </c>
    </row>
    <row r="624" spans="1:5" ht="12.75">
      <c r="A624" s="38" t="s">
        <v>67</v>
      </c>
      <c r="E624" s="39" t="s">
        <v>588</v>
      </c>
    </row>
    <row r="625" spans="1:5" ht="178.5">
      <c r="A625" t="s">
        <v>69</v>
      </c>
      <c r="E625" s="37" t="s">
        <v>426</v>
      </c>
    </row>
    <row r="626" spans="1:16" ht="12.75">
      <c r="A626" s="26" t="s">
        <v>60</v>
      </c>
      <c s="31" t="s">
        <v>637</v>
      </c>
      <c s="31" t="s">
        <v>638</v>
      </c>
      <c s="26" t="s">
        <v>66</v>
      </c>
      <c s="32" t="s">
        <v>639</v>
      </c>
      <c s="33" t="s">
        <v>594</v>
      </c>
      <c s="34">
        <v>1</v>
      </c>
      <c s="35">
        <v>0</v>
      </c>
      <c s="35">
        <f>ROUND(ROUND(H626,2)*ROUND(G626,3),2)</f>
      </c>
      <c s="33" t="s">
        <v>64</v>
      </c>
      <c r="O626">
        <f>(I626*21)/100</f>
      </c>
      <c t="s">
        <v>33</v>
      </c>
    </row>
    <row r="627" spans="1:5" ht="12.75">
      <c r="A627" s="36" t="s">
        <v>65</v>
      </c>
      <c r="E627" s="37" t="s">
        <v>66</v>
      </c>
    </row>
    <row r="628" spans="1:5" ht="12.75">
      <c r="A628" s="38" t="s">
        <v>67</v>
      </c>
      <c r="E628" s="39" t="s">
        <v>588</v>
      </c>
    </row>
    <row r="629" spans="1:5" ht="127.5">
      <c r="A629" t="s">
        <v>69</v>
      </c>
      <c r="E629" s="37" t="s">
        <v>439</v>
      </c>
    </row>
    <row r="630" spans="1:16" ht="12.75">
      <c r="A630" s="26" t="s">
        <v>60</v>
      </c>
      <c s="31" t="s">
        <v>640</v>
      </c>
      <c s="31" t="s">
        <v>641</v>
      </c>
      <c s="26" t="s">
        <v>66</v>
      </c>
      <c s="32" t="s">
        <v>642</v>
      </c>
      <c s="33" t="s">
        <v>594</v>
      </c>
      <c s="34">
        <v>2</v>
      </c>
      <c s="35">
        <v>0</v>
      </c>
      <c s="35">
        <f>ROUND(ROUND(H630,2)*ROUND(G630,3),2)</f>
      </c>
      <c s="33" t="s">
        <v>64</v>
      </c>
      <c r="O630">
        <f>(I630*21)/100</f>
      </c>
      <c t="s">
        <v>33</v>
      </c>
    </row>
    <row r="631" spans="1:5" ht="12.75">
      <c r="A631" s="36" t="s">
        <v>65</v>
      </c>
      <c r="E631" s="37" t="s">
        <v>66</v>
      </c>
    </row>
    <row r="632" spans="1:5" ht="12.75">
      <c r="A632" s="38" t="s">
        <v>67</v>
      </c>
      <c r="E632" s="39" t="s">
        <v>588</v>
      </c>
    </row>
    <row r="633" spans="1:5" ht="127.5">
      <c r="A633" t="s">
        <v>69</v>
      </c>
      <c r="E633" s="37" t="s">
        <v>643</v>
      </c>
    </row>
    <row r="634" spans="1:16" ht="12.75">
      <c r="A634" s="26" t="s">
        <v>60</v>
      </c>
      <c s="31" t="s">
        <v>644</v>
      </c>
      <c s="31" t="s">
        <v>645</v>
      </c>
      <c s="26" t="s">
        <v>66</v>
      </c>
      <c s="32" t="s">
        <v>646</v>
      </c>
      <c s="33" t="s">
        <v>594</v>
      </c>
      <c s="34">
        <v>1</v>
      </c>
      <c s="35">
        <v>0</v>
      </c>
      <c s="35">
        <f>ROUND(ROUND(H634,2)*ROUND(G634,3),2)</f>
      </c>
      <c s="33" t="s">
        <v>64</v>
      </c>
      <c r="O634">
        <f>(I634*21)/100</f>
      </c>
      <c t="s">
        <v>33</v>
      </c>
    </row>
    <row r="635" spans="1:5" ht="12.75">
      <c r="A635" s="36" t="s">
        <v>65</v>
      </c>
      <c r="E635" s="37" t="s">
        <v>66</v>
      </c>
    </row>
    <row r="636" spans="1:5" ht="12.75">
      <c r="A636" s="38" t="s">
        <v>67</v>
      </c>
      <c r="E636" s="39" t="s">
        <v>588</v>
      </c>
    </row>
    <row r="637" spans="1:5" ht="153">
      <c r="A637" t="s">
        <v>69</v>
      </c>
      <c r="E637" s="37" t="s">
        <v>446</v>
      </c>
    </row>
    <row r="638" spans="1:16" ht="12.75">
      <c r="A638" s="26" t="s">
        <v>60</v>
      </c>
      <c s="31" t="s">
        <v>647</v>
      </c>
      <c s="31" t="s">
        <v>648</v>
      </c>
      <c s="26" t="s">
        <v>66</v>
      </c>
      <c s="32" t="s">
        <v>649</v>
      </c>
      <c s="33" t="s">
        <v>594</v>
      </c>
      <c s="34">
        <v>1</v>
      </c>
      <c s="35">
        <v>0</v>
      </c>
      <c s="35">
        <f>ROUND(ROUND(H638,2)*ROUND(G638,3),2)</f>
      </c>
      <c s="33" t="s">
        <v>64</v>
      </c>
      <c r="O638">
        <f>(I638*21)/100</f>
      </c>
      <c t="s">
        <v>33</v>
      </c>
    </row>
    <row r="639" spans="1:5" ht="12.75">
      <c r="A639" s="36" t="s">
        <v>65</v>
      </c>
      <c r="E639" s="37" t="s">
        <v>66</v>
      </c>
    </row>
    <row r="640" spans="1:5" ht="12.75">
      <c r="A640" s="38" t="s">
        <v>67</v>
      </c>
      <c r="E640" s="39" t="s">
        <v>588</v>
      </c>
    </row>
    <row r="641" spans="1:5" ht="165.75">
      <c r="A641" t="s">
        <v>69</v>
      </c>
      <c r="E641" s="37" t="s">
        <v>650</v>
      </c>
    </row>
    <row r="642" spans="1:16" ht="12.75">
      <c r="A642" s="26" t="s">
        <v>60</v>
      </c>
      <c s="31" t="s">
        <v>651</v>
      </c>
      <c s="31" t="s">
        <v>652</v>
      </c>
      <c s="26" t="s">
        <v>66</v>
      </c>
      <c s="32" t="s">
        <v>653</v>
      </c>
      <c s="33" t="s">
        <v>594</v>
      </c>
      <c s="34">
        <v>1</v>
      </c>
      <c s="35">
        <v>0</v>
      </c>
      <c s="35">
        <f>ROUND(ROUND(H642,2)*ROUND(G642,3),2)</f>
      </c>
      <c s="33" t="s">
        <v>64</v>
      </c>
      <c r="O642">
        <f>(I642*21)/100</f>
      </c>
      <c t="s">
        <v>33</v>
      </c>
    </row>
    <row r="643" spans="1:5" ht="12.75">
      <c r="A643" s="36" t="s">
        <v>65</v>
      </c>
      <c r="E643" s="37" t="s">
        <v>66</v>
      </c>
    </row>
    <row r="644" spans="1:5" ht="12.75">
      <c r="A644" s="38" t="s">
        <v>67</v>
      </c>
      <c r="E644" s="39" t="s">
        <v>588</v>
      </c>
    </row>
    <row r="645" spans="1:5" ht="127.5">
      <c r="A645" t="s">
        <v>69</v>
      </c>
      <c r="E645" s="37" t="s">
        <v>439</v>
      </c>
    </row>
    <row r="646" spans="1:16" ht="12.75">
      <c r="A646" s="26" t="s">
        <v>60</v>
      </c>
      <c s="31" t="s">
        <v>654</v>
      </c>
      <c s="31" t="s">
        <v>655</v>
      </c>
      <c s="26" t="s">
        <v>66</v>
      </c>
      <c s="32" t="s">
        <v>656</v>
      </c>
      <c s="33" t="s">
        <v>594</v>
      </c>
      <c s="34">
        <v>1</v>
      </c>
      <c s="35">
        <v>0</v>
      </c>
      <c s="35">
        <f>ROUND(ROUND(H646,2)*ROUND(G646,3),2)</f>
      </c>
      <c s="33" t="s">
        <v>64</v>
      </c>
      <c r="O646">
        <f>(I646*21)/100</f>
      </c>
      <c t="s">
        <v>33</v>
      </c>
    </row>
    <row r="647" spans="1:5" ht="12.75">
      <c r="A647" s="36" t="s">
        <v>65</v>
      </c>
      <c r="E647" s="37" t="s">
        <v>66</v>
      </c>
    </row>
    <row r="648" spans="1:5" ht="12.75">
      <c r="A648" s="38" t="s">
        <v>67</v>
      </c>
      <c r="E648" s="39" t="s">
        <v>588</v>
      </c>
    </row>
    <row r="649" spans="1:5" ht="165.75">
      <c r="A649" t="s">
        <v>69</v>
      </c>
      <c r="E649" s="37" t="s">
        <v>650</v>
      </c>
    </row>
    <row r="650" spans="1:16" ht="12.75">
      <c r="A650" s="26" t="s">
        <v>60</v>
      </c>
      <c s="31" t="s">
        <v>657</v>
      </c>
      <c s="31" t="s">
        <v>658</v>
      </c>
      <c s="26" t="s">
        <v>66</v>
      </c>
      <c s="32" t="s">
        <v>659</v>
      </c>
      <c s="33" t="s">
        <v>594</v>
      </c>
      <c s="34">
        <v>1</v>
      </c>
      <c s="35">
        <v>0</v>
      </c>
      <c s="35">
        <f>ROUND(ROUND(H650,2)*ROUND(G650,3),2)</f>
      </c>
      <c s="33" t="s">
        <v>64</v>
      </c>
      <c r="O650">
        <f>(I650*21)/100</f>
      </c>
      <c t="s">
        <v>33</v>
      </c>
    </row>
    <row r="651" spans="1:5" ht="12.75">
      <c r="A651" s="36" t="s">
        <v>65</v>
      </c>
      <c r="E651" s="37" t="s">
        <v>66</v>
      </c>
    </row>
    <row r="652" spans="1:5" ht="12.75">
      <c r="A652" s="38" t="s">
        <v>67</v>
      </c>
      <c r="E652" s="39" t="s">
        <v>588</v>
      </c>
    </row>
    <row r="653" spans="1:5" ht="127.5">
      <c r="A653" t="s">
        <v>69</v>
      </c>
      <c r="E653" s="37" t="s">
        <v>439</v>
      </c>
    </row>
    <row r="654" spans="1:16" ht="25.5">
      <c r="A654" s="26" t="s">
        <v>60</v>
      </c>
      <c s="31" t="s">
        <v>660</v>
      </c>
      <c s="31" t="s">
        <v>661</v>
      </c>
      <c s="26" t="s">
        <v>66</v>
      </c>
      <c s="32" t="s">
        <v>662</v>
      </c>
      <c s="33" t="s">
        <v>663</v>
      </c>
      <c s="34">
        <v>10</v>
      </c>
      <c s="35">
        <v>0</v>
      </c>
      <c s="35">
        <f>ROUND(ROUND(H654,2)*ROUND(G654,3),2)</f>
      </c>
      <c s="33" t="s">
        <v>64</v>
      </c>
      <c r="O654">
        <f>(I654*21)/100</f>
      </c>
      <c t="s">
        <v>33</v>
      </c>
    </row>
    <row r="655" spans="1:5" ht="12.75">
      <c r="A655" s="36" t="s">
        <v>65</v>
      </c>
      <c r="E655" s="37" t="s">
        <v>66</v>
      </c>
    </row>
    <row r="656" spans="1:5" ht="12.75">
      <c r="A656" s="38" t="s">
        <v>67</v>
      </c>
      <c r="E656" s="39" t="s">
        <v>588</v>
      </c>
    </row>
    <row r="657" spans="1:5" ht="127.5">
      <c r="A657" t="s">
        <v>69</v>
      </c>
      <c r="E657" s="37" t="s">
        <v>664</v>
      </c>
    </row>
    <row r="658" spans="1:16" ht="12.75">
      <c r="A658" s="26" t="s">
        <v>60</v>
      </c>
      <c s="31" t="s">
        <v>665</v>
      </c>
      <c s="31" t="s">
        <v>666</v>
      </c>
      <c s="26" t="s">
        <v>66</v>
      </c>
      <c s="32" t="s">
        <v>667</v>
      </c>
      <c s="33" t="s">
        <v>156</v>
      </c>
      <c s="34">
        <v>0.2</v>
      </c>
      <c s="35">
        <v>0</v>
      </c>
      <c s="35">
        <f>ROUND(ROUND(H658,2)*ROUND(G658,3),2)</f>
      </c>
      <c s="33" t="s">
        <v>64</v>
      </c>
      <c r="O658">
        <f>(I658*21)/100</f>
      </c>
      <c t="s">
        <v>33</v>
      </c>
    </row>
    <row r="659" spans="1:5" ht="12.75">
      <c r="A659" s="36" t="s">
        <v>65</v>
      </c>
      <c r="E659" s="37" t="s">
        <v>66</v>
      </c>
    </row>
    <row r="660" spans="1:5" ht="12.75">
      <c r="A660" s="38" t="s">
        <v>67</v>
      </c>
      <c r="E660" s="39" t="s">
        <v>588</v>
      </c>
    </row>
    <row r="661" spans="1:5" ht="102">
      <c r="A661" t="s">
        <v>69</v>
      </c>
      <c r="E661" s="37" t="s">
        <v>668</v>
      </c>
    </row>
    <row r="662" spans="1:16" ht="12.75">
      <c r="A662" s="26" t="s">
        <v>60</v>
      </c>
      <c s="31" t="s">
        <v>669</v>
      </c>
      <c s="31" t="s">
        <v>670</v>
      </c>
      <c s="26" t="s">
        <v>66</v>
      </c>
      <c s="32" t="s">
        <v>671</v>
      </c>
      <c s="33" t="s">
        <v>594</v>
      </c>
      <c s="34">
        <v>1</v>
      </c>
      <c s="35">
        <v>0</v>
      </c>
      <c s="35">
        <f>ROUND(ROUND(H662,2)*ROUND(G662,3),2)</f>
      </c>
      <c s="33" t="s">
        <v>64</v>
      </c>
      <c r="O662">
        <f>(I662*21)/100</f>
      </c>
      <c t="s">
        <v>33</v>
      </c>
    </row>
    <row r="663" spans="1:5" ht="12.75">
      <c r="A663" s="36" t="s">
        <v>65</v>
      </c>
      <c r="E663" s="37" t="s">
        <v>66</v>
      </c>
    </row>
    <row r="664" spans="1:5" ht="12.75">
      <c r="A664" s="38" t="s">
        <v>67</v>
      </c>
      <c r="E664" s="39" t="s">
        <v>588</v>
      </c>
    </row>
    <row r="665" spans="1:5" ht="204">
      <c r="A665" t="s">
        <v>69</v>
      </c>
      <c r="E665" s="37" t="s">
        <v>672</v>
      </c>
    </row>
    <row r="666" spans="1:16" ht="12.75">
      <c r="A666" s="26" t="s">
        <v>60</v>
      </c>
      <c s="31" t="s">
        <v>673</v>
      </c>
      <c s="31" t="s">
        <v>674</v>
      </c>
      <c s="26" t="s">
        <v>66</v>
      </c>
      <c s="32" t="s">
        <v>675</v>
      </c>
      <c s="33" t="s">
        <v>594</v>
      </c>
      <c s="34">
        <v>1</v>
      </c>
      <c s="35">
        <v>0</v>
      </c>
      <c s="35">
        <f>ROUND(ROUND(H666,2)*ROUND(G666,3),2)</f>
      </c>
      <c s="33" t="s">
        <v>64</v>
      </c>
      <c r="O666">
        <f>(I666*21)/100</f>
      </c>
      <c t="s">
        <v>33</v>
      </c>
    </row>
    <row r="667" spans="1:5" ht="12.75">
      <c r="A667" s="36" t="s">
        <v>65</v>
      </c>
      <c r="E667" s="37" t="s">
        <v>66</v>
      </c>
    </row>
    <row r="668" spans="1:5" ht="12.75">
      <c r="A668" s="38" t="s">
        <v>67</v>
      </c>
      <c r="E668" s="39" t="s">
        <v>588</v>
      </c>
    </row>
    <row r="669" spans="1:5" ht="140.25">
      <c r="A669" t="s">
        <v>69</v>
      </c>
      <c r="E669" s="37" t="s">
        <v>676</v>
      </c>
    </row>
    <row r="670" spans="1:16" ht="12.75">
      <c r="A670" s="26" t="s">
        <v>60</v>
      </c>
      <c s="31" t="s">
        <v>677</v>
      </c>
      <c s="31" t="s">
        <v>678</v>
      </c>
      <c s="26" t="s">
        <v>66</v>
      </c>
      <c s="32" t="s">
        <v>679</v>
      </c>
      <c s="33" t="s">
        <v>594</v>
      </c>
      <c s="34">
        <v>1</v>
      </c>
      <c s="35">
        <v>0</v>
      </c>
      <c s="35">
        <f>ROUND(ROUND(H670,2)*ROUND(G670,3),2)</f>
      </c>
      <c s="33" t="s">
        <v>64</v>
      </c>
      <c r="O670">
        <f>(I670*21)/100</f>
      </c>
      <c t="s">
        <v>33</v>
      </c>
    </row>
    <row r="671" spans="1:5" ht="12.75">
      <c r="A671" s="36" t="s">
        <v>65</v>
      </c>
      <c r="E671" s="37" t="s">
        <v>66</v>
      </c>
    </row>
    <row r="672" spans="1:5" ht="12.75">
      <c r="A672" s="38" t="s">
        <v>67</v>
      </c>
      <c r="E672" s="39" t="s">
        <v>588</v>
      </c>
    </row>
    <row r="673" spans="1:5" ht="178.5">
      <c r="A673" t="s">
        <v>69</v>
      </c>
      <c r="E673" s="37" t="s">
        <v>680</v>
      </c>
    </row>
    <row r="674" spans="1:16" ht="12.75">
      <c r="A674" s="26" t="s">
        <v>60</v>
      </c>
      <c s="31" t="s">
        <v>681</v>
      </c>
      <c s="31" t="s">
        <v>682</v>
      </c>
      <c s="26" t="s">
        <v>66</v>
      </c>
      <c s="32" t="s">
        <v>683</v>
      </c>
      <c s="33" t="s">
        <v>594</v>
      </c>
      <c s="34">
        <v>1</v>
      </c>
      <c s="35">
        <v>0</v>
      </c>
      <c s="35">
        <f>ROUND(ROUND(H674,2)*ROUND(G674,3),2)</f>
      </c>
      <c s="33" t="s">
        <v>64</v>
      </c>
      <c r="O674">
        <f>(I674*21)/100</f>
      </c>
      <c t="s">
        <v>33</v>
      </c>
    </row>
    <row r="675" spans="1:5" ht="12.75">
      <c r="A675" s="36" t="s">
        <v>65</v>
      </c>
      <c r="E675" s="37" t="s">
        <v>66</v>
      </c>
    </row>
    <row r="676" spans="1:5" ht="12.75">
      <c r="A676" s="38" t="s">
        <v>67</v>
      </c>
      <c r="E676" s="39" t="s">
        <v>588</v>
      </c>
    </row>
    <row r="677" spans="1:5" ht="127.5">
      <c r="A677" t="s">
        <v>69</v>
      </c>
      <c r="E677" s="37" t="s">
        <v>439</v>
      </c>
    </row>
    <row r="678" spans="1:16" ht="12.75">
      <c r="A678" s="26" t="s">
        <v>60</v>
      </c>
      <c s="31" t="s">
        <v>684</v>
      </c>
      <c s="31" t="s">
        <v>685</v>
      </c>
      <c s="26" t="s">
        <v>66</v>
      </c>
      <c s="32" t="s">
        <v>686</v>
      </c>
      <c s="33" t="s">
        <v>594</v>
      </c>
      <c s="34">
        <v>1</v>
      </c>
      <c s="35">
        <v>0</v>
      </c>
      <c s="35">
        <f>ROUND(ROUND(H678,2)*ROUND(G678,3),2)</f>
      </c>
      <c s="33" t="s">
        <v>64</v>
      </c>
      <c r="O678">
        <f>(I678*21)/100</f>
      </c>
      <c t="s">
        <v>33</v>
      </c>
    </row>
    <row r="679" spans="1:5" ht="12.75">
      <c r="A679" s="36" t="s">
        <v>65</v>
      </c>
      <c r="E679" s="37" t="s">
        <v>66</v>
      </c>
    </row>
    <row r="680" spans="1:5" ht="12.75">
      <c r="A680" s="38" t="s">
        <v>67</v>
      </c>
      <c r="E680" s="39" t="s">
        <v>588</v>
      </c>
    </row>
    <row r="681" spans="1:5" ht="178.5">
      <c r="A681" t="s">
        <v>69</v>
      </c>
      <c r="E681" s="37" t="s">
        <v>680</v>
      </c>
    </row>
    <row r="682" spans="1:16" ht="12.75">
      <c r="A682" s="26" t="s">
        <v>60</v>
      </c>
      <c s="31" t="s">
        <v>687</v>
      </c>
      <c s="31" t="s">
        <v>688</v>
      </c>
      <c s="26" t="s">
        <v>66</v>
      </c>
      <c s="32" t="s">
        <v>689</v>
      </c>
      <c s="33" t="s">
        <v>594</v>
      </c>
      <c s="34">
        <v>1</v>
      </c>
      <c s="35">
        <v>0</v>
      </c>
      <c s="35">
        <f>ROUND(ROUND(H682,2)*ROUND(G682,3),2)</f>
      </c>
      <c s="33" t="s">
        <v>64</v>
      </c>
      <c r="O682">
        <f>(I682*21)/100</f>
      </c>
      <c t="s">
        <v>33</v>
      </c>
    </row>
    <row r="683" spans="1:5" ht="12.75">
      <c r="A683" s="36" t="s">
        <v>65</v>
      </c>
      <c r="E683" s="37" t="s">
        <v>66</v>
      </c>
    </row>
    <row r="684" spans="1:5" ht="12.75">
      <c r="A684" s="38" t="s">
        <v>67</v>
      </c>
      <c r="E684" s="39" t="s">
        <v>588</v>
      </c>
    </row>
    <row r="685" spans="1:5" ht="127.5">
      <c r="A685" t="s">
        <v>69</v>
      </c>
      <c r="E685" s="37" t="s">
        <v>439</v>
      </c>
    </row>
    <row r="686" spans="1:16" ht="12.75">
      <c r="A686" s="26" t="s">
        <v>60</v>
      </c>
      <c s="31" t="s">
        <v>690</v>
      </c>
      <c s="31" t="s">
        <v>691</v>
      </c>
      <c s="26" t="s">
        <v>66</v>
      </c>
      <c s="32" t="s">
        <v>692</v>
      </c>
      <c s="33" t="s">
        <v>594</v>
      </c>
      <c s="34">
        <v>1</v>
      </c>
      <c s="35">
        <v>0</v>
      </c>
      <c s="35">
        <f>ROUND(ROUND(H686,2)*ROUND(G686,3),2)</f>
      </c>
      <c s="33" t="s">
        <v>64</v>
      </c>
      <c r="O686">
        <f>(I686*21)/100</f>
      </c>
      <c t="s">
        <v>33</v>
      </c>
    </row>
    <row r="687" spans="1:5" ht="12.75">
      <c r="A687" s="36" t="s">
        <v>65</v>
      </c>
      <c r="E687" s="37" t="s">
        <v>66</v>
      </c>
    </row>
    <row r="688" spans="1:5" ht="12.75">
      <c r="A688" s="38" t="s">
        <v>67</v>
      </c>
      <c r="E688" s="39" t="s">
        <v>588</v>
      </c>
    </row>
    <row r="689" spans="1:5" ht="178.5">
      <c r="A689" t="s">
        <v>69</v>
      </c>
      <c r="E689" s="37" t="s">
        <v>680</v>
      </c>
    </row>
    <row r="690" spans="1:16" ht="12.75">
      <c r="A690" s="26" t="s">
        <v>60</v>
      </c>
      <c s="31" t="s">
        <v>693</v>
      </c>
      <c s="31" t="s">
        <v>694</v>
      </c>
      <c s="26" t="s">
        <v>66</v>
      </c>
      <c s="32" t="s">
        <v>695</v>
      </c>
      <c s="33" t="s">
        <v>594</v>
      </c>
      <c s="34">
        <v>1</v>
      </c>
      <c s="35">
        <v>0</v>
      </c>
      <c s="35">
        <f>ROUND(ROUND(H690,2)*ROUND(G690,3),2)</f>
      </c>
      <c s="33" t="s">
        <v>64</v>
      </c>
      <c r="O690">
        <f>(I690*21)/100</f>
      </c>
      <c t="s">
        <v>33</v>
      </c>
    </row>
    <row r="691" spans="1:5" ht="12.75">
      <c r="A691" s="36" t="s">
        <v>65</v>
      </c>
      <c r="E691" s="37" t="s">
        <v>66</v>
      </c>
    </row>
    <row r="692" spans="1:5" ht="12.75">
      <c r="A692" s="38" t="s">
        <v>67</v>
      </c>
      <c r="E692" s="39" t="s">
        <v>588</v>
      </c>
    </row>
    <row r="693" spans="1:5" ht="127.5">
      <c r="A693" t="s">
        <v>69</v>
      </c>
      <c r="E693" s="37" t="s">
        <v>439</v>
      </c>
    </row>
    <row r="694" spans="1:16" ht="12.75">
      <c r="A694" s="26" t="s">
        <v>60</v>
      </c>
      <c s="31" t="s">
        <v>696</v>
      </c>
      <c s="31" t="s">
        <v>697</v>
      </c>
      <c s="26" t="s">
        <v>66</v>
      </c>
      <c s="32" t="s">
        <v>698</v>
      </c>
      <c s="33" t="s">
        <v>594</v>
      </c>
      <c s="34">
        <v>1</v>
      </c>
      <c s="35">
        <v>0</v>
      </c>
      <c s="35">
        <f>ROUND(ROUND(H694,2)*ROUND(G694,3),2)</f>
      </c>
      <c s="33" t="s">
        <v>64</v>
      </c>
      <c r="O694">
        <f>(I694*21)/100</f>
      </c>
      <c t="s">
        <v>33</v>
      </c>
    </row>
    <row r="695" spans="1:5" ht="12.75">
      <c r="A695" s="36" t="s">
        <v>65</v>
      </c>
      <c r="E695" s="37" t="s">
        <v>66</v>
      </c>
    </row>
    <row r="696" spans="1:5" ht="12.75">
      <c r="A696" s="38" t="s">
        <v>67</v>
      </c>
      <c r="E696" s="39" t="s">
        <v>588</v>
      </c>
    </row>
    <row r="697" spans="1:5" ht="178.5">
      <c r="A697" t="s">
        <v>69</v>
      </c>
      <c r="E697" s="37" t="s">
        <v>680</v>
      </c>
    </row>
    <row r="698" spans="1:16" ht="12.75">
      <c r="A698" s="26" t="s">
        <v>60</v>
      </c>
      <c s="31" t="s">
        <v>699</v>
      </c>
      <c s="31" t="s">
        <v>700</v>
      </c>
      <c s="26" t="s">
        <v>66</v>
      </c>
      <c s="32" t="s">
        <v>701</v>
      </c>
      <c s="33" t="s">
        <v>594</v>
      </c>
      <c s="34">
        <v>1</v>
      </c>
      <c s="35">
        <v>0</v>
      </c>
      <c s="35">
        <f>ROUND(ROUND(H698,2)*ROUND(G698,3),2)</f>
      </c>
      <c s="33" t="s">
        <v>64</v>
      </c>
      <c r="O698">
        <f>(I698*21)/100</f>
      </c>
      <c t="s">
        <v>33</v>
      </c>
    </row>
    <row r="699" spans="1:5" ht="12.75">
      <c r="A699" s="36" t="s">
        <v>65</v>
      </c>
      <c r="E699" s="37" t="s">
        <v>66</v>
      </c>
    </row>
    <row r="700" spans="1:5" ht="12.75">
      <c r="A700" s="38" t="s">
        <v>67</v>
      </c>
      <c r="E700" s="39" t="s">
        <v>588</v>
      </c>
    </row>
    <row r="701" spans="1:5" ht="127.5">
      <c r="A701" t="s">
        <v>69</v>
      </c>
      <c r="E701" s="37" t="s">
        <v>439</v>
      </c>
    </row>
    <row r="702" spans="1:16" ht="12.75">
      <c r="A702" s="26" t="s">
        <v>60</v>
      </c>
      <c s="31" t="s">
        <v>702</v>
      </c>
      <c s="31" t="s">
        <v>703</v>
      </c>
      <c s="26" t="s">
        <v>66</v>
      </c>
      <c s="32" t="s">
        <v>704</v>
      </c>
      <c s="33" t="s">
        <v>594</v>
      </c>
      <c s="34">
        <v>1</v>
      </c>
      <c s="35">
        <v>0</v>
      </c>
      <c s="35">
        <f>ROUND(ROUND(H702,2)*ROUND(G702,3),2)</f>
      </c>
      <c s="33" t="s">
        <v>64</v>
      </c>
      <c r="O702">
        <f>(I702*21)/100</f>
      </c>
      <c t="s">
        <v>33</v>
      </c>
    </row>
    <row r="703" spans="1:5" ht="12.75">
      <c r="A703" s="36" t="s">
        <v>65</v>
      </c>
      <c r="E703" s="37" t="s">
        <v>66</v>
      </c>
    </row>
    <row r="704" spans="1:5" ht="12.75">
      <c r="A704" s="38" t="s">
        <v>67</v>
      </c>
      <c r="E704" s="39" t="s">
        <v>588</v>
      </c>
    </row>
    <row r="705" spans="1:5" ht="178.5">
      <c r="A705" t="s">
        <v>69</v>
      </c>
      <c r="E705" s="37" t="s">
        <v>680</v>
      </c>
    </row>
    <row r="706" spans="1:16" ht="12.75">
      <c r="A706" s="26" t="s">
        <v>60</v>
      </c>
      <c s="31" t="s">
        <v>705</v>
      </c>
      <c s="31" t="s">
        <v>706</v>
      </c>
      <c s="26" t="s">
        <v>66</v>
      </c>
      <c s="32" t="s">
        <v>707</v>
      </c>
      <c s="33" t="s">
        <v>594</v>
      </c>
      <c s="34">
        <v>1</v>
      </c>
      <c s="35">
        <v>0</v>
      </c>
      <c s="35">
        <f>ROUND(ROUND(H706,2)*ROUND(G706,3),2)</f>
      </c>
      <c s="33" t="s">
        <v>64</v>
      </c>
      <c r="O706">
        <f>(I706*21)/100</f>
      </c>
      <c t="s">
        <v>33</v>
      </c>
    </row>
    <row r="707" spans="1:5" ht="12.75">
      <c r="A707" s="36" t="s">
        <v>65</v>
      </c>
      <c r="E707" s="37" t="s">
        <v>66</v>
      </c>
    </row>
    <row r="708" spans="1:5" ht="12.75">
      <c r="A708" s="38" t="s">
        <v>67</v>
      </c>
      <c r="E708" s="39" t="s">
        <v>588</v>
      </c>
    </row>
    <row r="709" spans="1:5" ht="127.5">
      <c r="A709" t="s">
        <v>69</v>
      </c>
      <c r="E709" s="37" t="s">
        <v>439</v>
      </c>
    </row>
    <row r="710" spans="1:16" ht="12.75">
      <c r="A710" s="26" t="s">
        <v>60</v>
      </c>
      <c s="31" t="s">
        <v>708</v>
      </c>
      <c s="31" t="s">
        <v>709</v>
      </c>
      <c s="26" t="s">
        <v>66</v>
      </c>
      <c s="32" t="s">
        <v>710</v>
      </c>
      <c s="33" t="s">
        <v>594</v>
      </c>
      <c s="34">
        <v>1</v>
      </c>
      <c s="35">
        <v>0</v>
      </c>
      <c s="35">
        <f>ROUND(ROUND(H710,2)*ROUND(G710,3),2)</f>
      </c>
      <c s="33" t="s">
        <v>64</v>
      </c>
      <c r="O710">
        <f>(I710*21)/100</f>
      </c>
      <c t="s">
        <v>33</v>
      </c>
    </row>
    <row r="711" spans="1:5" ht="12.75">
      <c r="A711" s="36" t="s">
        <v>65</v>
      </c>
      <c r="E711" s="37" t="s">
        <v>66</v>
      </c>
    </row>
    <row r="712" spans="1:5" ht="12.75">
      <c r="A712" s="38" t="s">
        <v>67</v>
      </c>
      <c r="E712" s="39" t="s">
        <v>588</v>
      </c>
    </row>
    <row r="713" spans="1:5" ht="178.5">
      <c r="A713" t="s">
        <v>69</v>
      </c>
      <c r="E713" s="37" t="s">
        <v>680</v>
      </c>
    </row>
    <row r="714" spans="1:16" ht="12.75">
      <c r="A714" s="26" t="s">
        <v>60</v>
      </c>
      <c s="31" t="s">
        <v>711</v>
      </c>
      <c s="31" t="s">
        <v>712</v>
      </c>
      <c s="26" t="s">
        <v>66</v>
      </c>
      <c s="32" t="s">
        <v>713</v>
      </c>
      <c s="33" t="s">
        <v>594</v>
      </c>
      <c s="34">
        <v>1</v>
      </c>
      <c s="35">
        <v>0</v>
      </c>
      <c s="35">
        <f>ROUND(ROUND(H714,2)*ROUND(G714,3),2)</f>
      </c>
      <c s="33" t="s">
        <v>64</v>
      </c>
      <c r="O714">
        <f>(I714*21)/100</f>
      </c>
      <c t="s">
        <v>33</v>
      </c>
    </row>
    <row r="715" spans="1:5" ht="12.75">
      <c r="A715" s="36" t="s">
        <v>65</v>
      </c>
      <c r="E715" s="37" t="s">
        <v>66</v>
      </c>
    </row>
    <row r="716" spans="1:5" ht="12.75">
      <c r="A716" s="38" t="s">
        <v>67</v>
      </c>
      <c r="E716" s="39" t="s">
        <v>588</v>
      </c>
    </row>
    <row r="717" spans="1:5" ht="127.5">
      <c r="A717" t="s">
        <v>69</v>
      </c>
      <c r="E717" s="37" t="s">
        <v>439</v>
      </c>
    </row>
    <row r="718" spans="1:16" ht="25.5">
      <c r="A718" s="26" t="s">
        <v>60</v>
      </c>
      <c s="31" t="s">
        <v>714</v>
      </c>
      <c s="31" t="s">
        <v>715</v>
      </c>
      <c s="26" t="s">
        <v>66</v>
      </c>
      <c s="32" t="s">
        <v>716</v>
      </c>
      <c s="33" t="s">
        <v>594</v>
      </c>
      <c s="34">
        <v>1</v>
      </c>
      <c s="35">
        <v>0</v>
      </c>
      <c s="35">
        <f>ROUND(ROUND(H718,2)*ROUND(G718,3),2)</f>
      </c>
      <c s="33" t="s">
        <v>64</v>
      </c>
      <c r="O718">
        <f>(I718*21)/100</f>
      </c>
      <c t="s">
        <v>33</v>
      </c>
    </row>
    <row r="719" spans="1:5" ht="12.75">
      <c r="A719" s="36" t="s">
        <v>65</v>
      </c>
      <c r="E719" s="37" t="s">
        <v>66</v>
      </c>
    </row>
    <row r="720" spans="1:5" ht="12.75">
      <c r="A720" s="38" t="s">
        <v>67</v>
      </c>
      <c r="E720" s="39" t="s">
        <v>588</v>
      </c>
    </row>
    <row r="721" spans="1:5" ht="178.5">
      <c r="A721" t="s">
        <v>69</v>
      </c>
      <c r="E721" s="37" t="s">
        <v>680</v>
      </c>
    </row>
    <row r="722" spans="1:16" ht="25.5">
      <c r="A722" s="26" t="s">
        <v>60</v>
      </c>
      <c s="31" t="s">
        <v>717</v>
      </c>
      <c s="31" t="s">
        <v>718</v>
      </c>
      <c s="26" t="s">
        <v>66</v>
      </c>
      <c s="32" t="s">
        <v>719</v>
      </c>
      <c s="33" t="s">
        <v>594</v>
      </c>
      <c s="34">
        <v>1</v>
      </c>
      <c s="35">
        <v>0</v>
      </c>
      <c s="35">
        <f>ROUND(ROUND(H722,2)*ROUND(G722,3),2)</f>
      </c>
      <c s="33" t="s">
        <v>64</v>
      </c>
      <c r="O722">
        <f>(I722*21)/100</f>
      </c>
      <c t="s">
        <v>33</v>
      </c>
    </row>
    <row r="723" spans="1:5" ht="12.75">
      <c r="A723" s="36" t="s">
        <v>65</v>
      </c>
      <c r="E723" s="37" t="s">
        <v>66</v>
      </c>
    </row>
    <row r="724" spans="1:5" ht="12.75">
      <c r="A724" s="38" t="s">
        <v>67</v>
      </c>
      <c r="E724" s="39" t="s">
        <v>588</v>
      </c>
    </row>
    <row r="725" spans="1:5" ht="178.5">
      <c r="A725" t="s">
        <v>69</v>
      </c>
      <c r="E725" s="37" t="s">
        <v>680</v>
      </c>
    </row>
    <row r="726" spans="1:16" ht="12.75">
      <c r="A726" s="26" t="s">
        <v>60</v>
      </c>
      <c s="31" t="s">
        <v>720</v>
      </c>
      <c s="31" t="s">
        <v>721</v>
      </c>
      <c s="26" t="s">
        <v>66</v>
      </c>
      <c s="32" t="s">
        <v>722</v>
      </c>
      <c s="33" t="s">
        <v>594</v>
      </c>
      <c s="34">
        <v>2</v>
      </c>
      <c s="35">
        <v>0</v>
      </c>
      <c s="35">
        <f>ROUND(ROUND(H726,2)*ROUND(G726,3),2)</f>
      </c>
      <c s="33" t="s">
        <v>64</v>
      </c>
      <c r="O726">
        <f>(I726*21)/100</f>
      </c>
      <c t="s">
        <v>33</v>
      </c>
    </row>
    <row r="727" spans="1:5" ht="12.75">
      <c r="A727" s="36" t="s">
        <v>65</v>
      </c>
      <c r="E727" s="37" t="s">
        <v>66</v>
      </c>
    </row>
    <row r="728" spans="1:5" ht="12.75">
      <c r="A728" s="38" t="s">
        <v>67</v>
      </c>
      <c r="E728" s="39" t="s">
        <v>588</v>
      </c>
    </row>
    <row r="729" spans="1:5" ht="127.5">
      <c r="A729" t="s">
        <v>69</v>
      </c>
      <c r="E729" s="37" t="s">
        <v>439</v>
      </c>
    </row>
    <row r="730" spans="1:16" ht="12.75">
      <c r="A730" s="26" t="s">
        <v>60</v>
      </c>
      <c s="31" t="s">
        <v>723</v>
      </c>
      <c s="31" t="s">
        <v>724</v>
      </c>
      <c s="26" t="s">
        <v>66</v>
      </c>
      <c s="32" t="s">
        <v>725</v>
      </c>
      <c s="33" t="s">
        <v>375</v>
      </c>
      <c s="34">
        <v>8</v>
      </c>
      <c s="35">
        <v>0</v>
      </c>
      <c s="35">
        <f>ROUND(ROUND(H730,2)*ROUND(G730,3),2)</f>
      </c>
      <c s="33" t="s">
        <v>64</v>
      </c>
      <c r="O730">
        <f>(I730*21)/100</f>
      </c>
      <c t="s">
        <v>33</v>
      </c>
    </row>
    <row r="731" spans="1:5" ht="12.75">
      <c r="A731" s="36" t="s">
        <v>65</v>
      </c>
      <c r="E731" s="37" t="s">
        <v>66</v>
      </c>
    </row>
    <row r="732" spans="1:5" ht="12.75">
      <c r="A732" s="38" t="s">
        <v>67</v>
      </c>
      <c r="E732" s="39" t="s">
        <v>588</v>
      </c>
    </row>
    <row r="733" spans="1:5" ht="114.75">
      <c r="A733" t="s">
        <v>69</v>
      </c>
      <c r="E733" s="37" t="s">
        <v>726</v>
      </c>
    </row>
    <row r="734" spans="1:16" ht="25.5">
      <c r="A734" s="26" t="s">
        <v>60</v>
      </c>
      <c s="31" t="s">
        <v>727</v>
      </c>
      <c s="31" t="s">
        <v>728</v>
      </c>
      <c s="26" t="s">
        <v>66</v>
      </c>
      <c s="32" t="s">
        <v>729</v>
      </c>
      <c s="33" t="s">
        <v>594</v>
      </c>
      <c s="34">
        <v>1</v>
      </c>
      <c s="35">
        <v>0</v>
      </c>
      <c s="35">
        <f>ROUND(ROUND(H734,2)*ROUND(G734,3),2)</f>
      </c>
      <c s="33" t="s">
        <v>64</v>
      </c>
      <c r="O734">
        <f>(I734*21)/100</f>
      </c>
      <c t="s">
        <v>33</v>
      </c>
    </row>
    <row r="735" spans="1:5" ht="12.75">
      <c r="A735" s="36" t="s">
        <v>65</v>
      </c>
      <c r="E735" s="37" t="s">
        <v>66</v>
      </c>
    </row>
    <row r="736" spans="1:5" ht="12.75">
      <c r="A736" s="38" t="s">
        <v>67</v>
      </c>
      <c r="E736" s="39" t="s">
        <v>588</v>
      </c>
    </row>
    <row r="737" spans="1:5" ht="140.25">
      <c r="A737" t="s">
        <v>69</v>
      </c>
      <c r="E737" s="37" t="s">
        <v>676</v>
      </c>
    </row>
    <row r="738" spans="1:16" ht="12.75">
      <c r="A738" s="26" t="s">
        <v>60</v>
      </c>
      <c s="31" t="s">
        <v>730</v>
      </c>
      <c s="31" t="s">
        <v>731</v>
      </c>
      <c s="26" t="s">
        <v>66</v>
      </c>
      <c s="32" t="s">
        <v>732</v>
      </c>
      <c s="33" t="s">
        <v>594</v>
      </c>
      <c s="34">
        <v>1</v>
      </c>
      <c s="35">
        <v>0</v>
      </c>
      <c s="35">
        <f>ROUND(ROUND(H738,2)*ROUND(G738,3),2)</f>
      </c>
      <c s="33" t="s">
        <v>64</v>
      </c>
      <c r="O738">
        <f>(I738*21)/100</f>
      </c>
      <c t="s">
        <v>33</v>
      </c>
    </row>
    <row r="739" spans="1:5" ht="12.75">
      <c r="A739" s="36" t="s">
        <v>65</v>
      </c>
      <c r="E739" s="37" t="s">
        <v>66</v>
      </c>
    </row>
    <row r="740" spans="1:5" ht="12.75">
      <c r="A740" s="38" t="s">
        <v>67</v>
      </c>
      <c r="E740" s="39" t="s">
        <v>588</v>
      </c>
    </row>
    <row r="741" spans="1:5" ht="140.25">
      <c r="A741" t="s">
        <v>69</v>
      </c>
      <c r="E741" s="37" t="s">
        <v>676</v>
      </c>
    </row>
    <row r="742" spans="1:16" ht="12.75">
      <c r="A742" s="26" t="s">
        <v>60</v>
      </c>
      <c s="31" t="s">
        <v>733</v>
      </c>
      <c s="31" t="s">
        <v>734</v>
      </c>
      <c s="26" t="s">
        <v>66</v>
      </c>
      <c s="32" t="s">
        <v>735</v>
      </c>
      <c s="33" t="s">
        <v>594</v>
      </c>
      <c s="34">
        <v>1</v>
      </c>
      <c s="35">
        <v>0</v>
      </c>
      <c s="35">
        <f>ROUND(ROUND(H742,2)*ROUND(G742,3),2)</f>
      </c>
      <c s="33" t="s">
        <v>64</v>
      </c>
      <c r="O742">
        <f>(I742*21)/100</f>
      </c>
      <c t="s">
        <v>33</v>
      </c>
    </row>
    <row r="743" spans="1:5" ht="12.75">
      <c r="A743" s="36" t="s">
        <v>65</v>
      </c>
      <c r="E743" s="37" t="s">
        <v>66</v>
      </c>
    </row>
    <row r="744" spans="1:5" ht="12.75">
      <c r="A744" s="38" t="s">
        <v>67</v>
      </c>
      <c r="E744" s="39" t="s">
        <v>588</v>
      </c>
    </row>
    <row r="745" spans="1:5" ht="140.25">
      <c r="A745" t="s">
        <v>69</v>
      </c>
      <c r="E745" s="37" t="s">
        <v>676</v>
      </c>
    </row>
    <row r="746" spans="1:16" ht="12.75">
      <c r="A746" s="26" t="s">
        <v>60</v>
      </c>
      <c s="31" t="s">
        <v>736</v>
      </c>
      <c s="31" t="s">
        <v>737</v>
      </c>
      <c s="26" t="s">
        <v>66</v>
      </c>
      <c s="32" t="s">
        <v>738</v>
      </c>
      <c s="33" t="s">
        <v>594</v>
      </c>
      <c s="34">
        <v>1</v>
      </c>
      <c s="35">
        <v>0</v>
      </c>
      <c s="35">
        <f>ROUND(ROUND(H746,2)*ROUND(G746,3),2)</f>
      </c>
      <c s="33" t="s">
        <v>64</v>
      </c>
      <c r="O746">
        <f>(I746*21)/100</f>
      </c>
      <c t="s">
        <v>33</v>
      </c>
    </row>
    <row r="747" spans="1:5" ht="12.75">
      <c r="A747" s="36" t="s">
        <v>65</v>
      </c>
      <c r="E747" s="37" t="s">
        <v>66</v>
      </c>
    </row>
    <row r="748" spans="1:5" ht="12.75">
      <c r="A748" s="38" t="s">
        <v>67</v>
      </c>
      <c r="E748" s="39" t="s">
        <v>588</v>
      </c>
    </row>
    <row r="749" spans="1:5" ht="114.75">
      <c r="A749" t="s">
        <v>69</v>
      </c>
      <c r="E749" s="37" t="s">
        <v>450</v>
      </c>
    </row>
    <row r="750" spans="1:16" ht="12.75">
      <c r="A750" s="26" t="s">
        <v>60</v>
      </c>
      <c s="31" t="s">
        <v>739</v>
      </c>
      <c s="31" t="s">
        <v>740</v>
      </c>
      <c s="26" t="s">
        <v>66</v>
      </c>
      <c s="32" t="s">
        <v>741</v>
      </c>
      <c s="33" t="s">
        <v>375</v>
      </c>
      <c s="34">
        <v>16</v>
      </c>
      <c s="35">
        <v>0</v>
      </c>
      <c s="35">
        <f>ROUND(ROUND(H750,2)*ROUND(G750,3),2)</f>
      </c>
      <c s="33" t="s">
        <v>457</v>
      </c>
      <c r="O750">
        <f>(I750*21)/100</f>
      </c>
      <c t="s">
        <v>33</v>
      </c>
    </row>
    <row r="751" spans="1:5" ht="12.75">
      <c r="A751" s="36" t="s">
        <v>65</v>
      </c>
      <c r="E751" s="37" t="s">
        <v>66</v>
      </c>
    </row>
    <row r="752" spans="1:5" ht="12.75">
      <c r="A752" s="38" t="s">
        <v>67</v>
      </c>
      <c r="E752" s="39" t="s">
        <v>588</v>
      </c>
    </row>
    <row r="753" spans="1:5" ht="12.75">
      <c r="A753" t="s">
        <v>69</v>
      </c>
      <c r="E753" s="37" t="s">
        <v>66</v>
      </c>
    </row>
    <row r="754" spans="1:16" ht="12.75">
      <c r="A754" s="26" t="s">
        <v>60</v>
      </c>
      <c s="31" t="s">
        <v>742</v>
      </c>
      <c s="31" t="s">
        <v>743</v>
      </c>
      <c s="26" t="s">
        <v>66</v>
      </c>
      <c s="32" t="s">
        <v>744</v>
      </c>
      <c s="33" t="s">
        <v>375</v>
      </c>
      <c s="34">
        <v>48</v>
      </c>
      <c s="35">
        <v>0</v>
      </c>
      <c s="35">
        <f>ROUND(ROUND(H754,2)*ROUND(G754,3),2)</f>
      </c>
      <c s="33" t="s">
        <v>457</v>
      </c>
      <c r="O754">
        <f>(I754*21)/100</f>
      </c>
      <c t="s">
        <v>33</v>
      </c>
    </row>
    <row r="755" spans="1:5" ht="12.75">
      <c r="A755" s="36" t="s">
        <v>65</v>
      </c>
      <c r="E755" s="37" t="s">
        <v>66</v>
      </c>
    </row>
    <row r="756" spans="1:5" ht="12.75">
      <c r="A756" s="38" t="s">
        <v>67</v>
      </c>
      <c r="E756" s="39" t="s">
        <v>588</v>
      </c>
    </row>
    <row r="757" spans="1:5" ht="12.75">
      <c r="A757" t="s">
        <v>69</v>
      </c>
      <c r="E757" s="37" t="s">
        <v>66</v>
      </c>
    </row>
    <row r="758" spans="1:16" ht="25.5">
      <c r="A758" s="26" t="s">
        <v>60</v>
      </c>
      <c s="31" t="s">
        <v>745</v>
      </c>
      <c s="31" t="s">
        <v>746</v>
      </c>
      <c s="26" t="s">
        <v>66</v>
      </c>
      <c s="32" t="s">
        <v>747</v>
      </c>
      <c s="33" t="s">
        <v>748</v>
      </c>
      <c s="34">
        <v>1</v>
      </c>
      <c s="35">
        <v>0</v>
      </c>
      <c s="35">
        <f>ROUND(ROUND(H758,2)*ROUND(G758,3),2)</f>
      </c>
      <c s="33" t="s">
        <v>457</v>
      </c>
      <c r="O758">
        <f>(I758*21)/100</f>
      </c>
      <c t="s">
        <v>33</v>
      </c>
    </row>
    <row r="759" spans="1:5" ht="12.75">
      <c r="A759" s="36" t="s">
        <v>65</v>
      </c>
      <c r="E759" s="37" t="s">
        <v>66</v>
      </c>
    </row>
    <row r="760" spans="1:5" ht="12.75">
      <c r="A760" s="38" t="s">
        <v>67</v>
      </c>
      <c r="E760" s="39" t="s">
        <v>588</v>
      </c>
    </row>
    <row r="761" spans="1:5" ht="12.75">
      <c r="A761" t="s">
        <v>69</v>
      </c>
      <c r="E761" s="37" t="s">
        <v>66</v>
      </c>
    </row>
    <row r="762" spans="1:16" ht="12.75">
      <c r="A762" s="26" t="s">
        <v>60</v>
      </c>
      <c s="31" t="s">
        <v>749</v>
      </c>
      <c s="31" t="s">
        <v>750</v>
      </c>
      <c s="26" t="s">
        <v>66</v>
      </c>
      <c s="32" t="s">
        <v>751</v>
      </c>
      <c s="33" t="s">
        <v>256</v>
      </c>
      <c s="34">
        <v>0.1</v>
      </c>
      <c s="35">
        <v>0</v>
      </c>
      <c s="35">
        <f>ROUND(ROUND(H762,2)*ROUND(G762,3),2)</f>
      </c>
      <c s="33" t="s">
        <v>457</v>
      </c>
      <c r="O762">
        <f>(I762*21)/100</f>
      </c>
      <c t="s">
        <v>33</v>
      </c>
    </row>
    <row r="763" spans="1:5" ht="12.75">
      <c r="A763" s="36" t="s">
        <v>65</v>
      </c>
      <c r="E763" s="37" t="s">
        <v>66</v>
      </c>
    </row>
    <row r="764" spans="1:5" ht="12.75">
      <c r="A764" s="38" t="s">
        <v>67</v>
      </c>
      <c r="E764" s="39" t="s">
        <v>588</v>
      </c>
    </row>
    <row r="765" spans="1:5" ht="12.75">
      <c r="A765" t="s">
        <v>69</v>
      </c>
      <c r="E765" s="37" t="s">
        <v>66</v>
      </c>
    </row>
    <row r="766" spans="1:16" ht="12.75">
      <c r="A766" s="26" t="s">
        <v>60</v>
      </c>
      <c s="31" t="s">
        <v>752</v>
      </c>
      <c s="31" t="s">
        <v>753</v>
      </c>
      <c s="26" t="s">
        <v>66</v>
      </c>
      <c s="32" t="s">
        <v>754</v>
      </c>
      <c s="33" t="s">
        <v>256</v>
      </c>
      <c s="34">
        <v>0.1</v>
      </c>
      <c s="35">
        <v>0</v>
      </c>
      <c s="35">
        <f>ROUND(ROUND(H766,2)*ROUND(G766,3),2)</f>
      </c>
      <c s="33" t="s">
        <v>457</v>
      </c>
      <c r="O766">
        <f>(I766*21)/100</f>
      </c>
      <c t="s">
        <v>33</v>
      </c>
    </row>
    <row r="767" spans="1:5" ht="12.75">
      <c r="A767" s="36" t="s">
        <v>65</v>
      </c>
      <c r="E767" s="37" t="s">
        <v>66</v>
      </c>
    </row>
    <row r="768" spans="1:5" ht="12.75">
      <c r="A768" s="38" t="s">
        <v>67</v>
      </c>
      <c r="E768" s="39" t="s">
        <v>588</v>
      </c>
    </row>
    <row r="769" spans="1:5" ht="12.75">
      <c r="A769" t="s">
        <v>69</v>
      </c>
      <c r="E769" s="37" t="s">
        <v>66</v>
      </c>
    </row>
    <row r="770" spans="1:16" ht="12.75">
      <c r="A770" s="26" t="s">
        <v>60</v>
      </c>
      <c s="31" t="s">
        <v>755</v>
      </c>
      <c s="31" t="s">
        <v>756</v>
      </c>
      <c s="26" t="s">
        <v>66</v>
      </c>
      <c s="32" t="s">
        <v>757</v>
      </c>
      <c s="33" t="s">
        <v>94</v>
      </c>
      <c s="34">
        <v>5</v>
      </c>
      <c s="35">
        <v>0</v>
      </c>
      <c s="35">
        <f>ROUND(ROUND(H770,2)*ROUND(G770,3),2)</f>
      </c>
      <c s="33" t="s">
        <v>457</v>
      </c>
      <c r="O770">
        <f>(I770*21)/100</f>
      </c>
      <c t="s">
        <v>33</v>
      </c>
    </row>
    <row r="771" spans="1:5" ht="12.75">
      <c r="A771" s="36" t="s">
        <v>65</v>
      </c>
      <c r="E771" s="37" t="s">
        <v>66</v>
      </c>
    </row>
    <row r="772" spans="1:5" ht="12.75">
      <c r="A772" s="38" t="s">
        <v>67</v>
      </c>
      <c r="E772" s="39" t="s">
        <v>588</v>
      </c>
    </row>
    <row r="773" spans="1:5" ht="12.75">
      <c r="A773" t="s">
        <v>69</v>
      </c>
      <c r="E773" s="37" t="s">
        <v>66</v>
      </c>
    </row>
    <row r="774" spans="1:16" ht="12.75">
      <c r="A774" s="26" t="s">
        <v>60</v>
      </c>
      <c s="31" t="s">
        <v>758</v>
      </c>
      <c s="31" t="s">
        <v>759</v>
      </c>
      <c s="26" t="s">
        <v>66</v>
      </c>
      <c s="32" t="s">
        <v>760</v>
      </c>
      <c s="33" t="s">
        <v>81</v>
      </c>
      <c s="34">
        <v>1</v>
      </c>
      <c s="35">
        <v>0</v>
      </c>
      <c s="35">
        <f>ROUND(ROUND(H774,2)*ROUND(G774,3),2)</f>
      </c>
      <c s="33" t="s">
        <v>457</v>
      </c>
      <c r="O774">
        <f>(I774*21)/100</f>
      </c>
      <c t="s">
        <v>33</v>
      </c>
    </row>
    <row r="775" spans="1:5" ht="12.75">
      <c r="A775" s="36" t="s">
        <v>65</v>
      </c>
      <c r="E775" s="37" t="s">
        <v>66</v>
      </c>
    </row>
    <row r="776" spans="1:5" ht="12.75">
      <c r="A776" s="38" t="s">
        <v>67</v>
      </c>
      <c r="E776" s="39" t="s">
        <v>588</v>
      </c>
    </row>
    <row r="777" spans="1:5" ht="12.75">
      <c r="A777" t="s">
        <v>69</v>
      </c>
      <c r="E777" s="37" t="s">
        <v>66</v>
      </c>
    </row>
    <row r="778" spans="1:16" ht="12.75">
      <c r="A778" s="26" t="s">
        <v>60</v>
      </c>
      <c s="31" t="s">
        <v>761</v>
      </c>
      <c s="31" t="s">
        <v>762</v>
      </c>
      <c s="26" t="s">
        <v>66</v>
      </c>
      <c s="32" t="s">
        <v>763</v>
      </c>
      <c s="33" t="s">
        <v>81</v>
      </c>
      <c s="34">
        <v>1</v>
      </c>
      <c s="35">
        <v>0</v>
      </c>
      <c s="35">
        <f>ROUND(ROUND(H778,2)*ROUND(G778,3),2)</f>
      </c>
      <c s="33" t="s">
        <v>457</v>
      </c>
      <c r="O778">
        <f>(I778*21)/100</f>
      </c>
      <c t="s">
        <v>33</v>
      </c>
    </row>
    <row r="779" spans="1:5" ht="12.75">
      <c r="A779" s="36" t="s">
        <v>65</v>
      </c>
      <c r="E779" s="37" t="s">
        <v>66</v>
      </c>
    </row>
    <row r="780" spans="1:5" ht="12.75">
      <c r="A780" s="38" t="s">
        <v>67</v>
      </c>
      <c r="E780" s="39" t="s">
        <v>588</v>
      </c>
    </row>
    <row r="781" spans="1:5" ht="12.75">
      <c r="A781" t="s">
        <v>69</v>
      </c>
      <c r="E781" s="37" t="s">
        <v>66</v>
      </c>
    </row>
    <row r="782" spans="1:16" ht="12.75">
      <c r="A782" s="26" t="s">
        <v>60</v>
      </c>
      <c s="31" t="s">
        <v>764</v>
      </c>
      <c s="31" t="s">
        <v>765</v>
      </c>
      <c s="26" t="s">
        <v>66</v>
      </c>
      <c s="32" t="s">
        <v>766</v>
      </c>
      <c s="33" t="s">
        <v>81</v>
      </c>
      <c s="34">
        <v>1</v>
      </c>
      <c s="35">
        <v>0</v>
      </c>
      <c s="35">
        <f>ROUND(ROUND(H782,2)*ROUND(G782,3),2)</f>
      </c>
      <c s="33" t="s">
        <v>457</v>
      </c>
      <c r="O782">
        <f>(I782*21)/100</f>
      </c>
      <c t="s">
        <v>33</v>
      </c>
    </row>
    <row r="783" spans="1:5" ht="12.75">
      <c r="A783" s="36" t="s">
        <v>65</v>
      </c>
      <c r="E783" s="37" t="s">
        <v>66</v>
      </c>
    </row>
    <row r="784" spans="1:5" ht="12.75">
      <c r="A784" s="38" t="s">
        <v>67</v>
      </c>
      <c r="E784" s="39" t="s">
        <v>588</v>
      </c>
    </row>
    <row r="785" spans="1:5" ht="12.75">
      <c r="A785" t="s">
        <v>69</v>
      </c>
      <c r="E785" s="37" t="s">
        <v>66</v>
      </c>
    </row>
    <row r="786" spans="1:16" ht="12.75">
      <c r="A786" s="26" t="s">
        <v>60</v>
      </c>
      <c s="31" t="s">
        <v>767</v>
      </c>
      <c s="31" t="s">
        <v>768</v>
      </c>
      <c s="26" t="s">
        <v>66</v>
      </c>
      <c s="32" t="s">
        <v>769</v>
      </c>
      <c s="33" t="s">
        <v>81</v>
      </c>
      <c s="34">
        <v>1</v>
      </c>
      <c s="35">
        <v>0</v>
      </c>
      <c s="35">
        <f>ROUND(ROUND(H786,2)*ROUND(G786,3),2)</f>
      </c>
      <c s="33" t="s">
        <v>457</v>
      </c>
      <c r="O786">
        <f>(I786*21)/100</f>
      </c>
      <c t="s">
        <v>33</v>
      </c>
    </row>
    <row r="787" spans="1:5" ht="12.75">
      <c r="A787" s="36" t="s">
        <v>65</v>
      </c>
      <c r="E787" s="37" t="s">
        <v>66</v>
      </c>
    </row>
    <row r="788" spans="1:5" ht="12.75">
      <c r="A788" s="38" t="s">
        <v>67</v>
      </c>
      <c r="E788" s="39" t="s">
        <v>588</v>
      </c>
    </row>
    <row r="789" spans="1:5" ht="12.75">
      <c r="A789" t="s">
        <v>69</v>
      </c>
      <c r="E789" s="37" t="s">
        <v>66</v>
      </c>
    </row>
    <row r="790" spans="1:18" ht="12.75" customHeight="1">
      <c r="A790" s="6" t="s">
        <v>58</v>
      </c>
      <c s="6"/>
      <c s="41" t="s">
        <v>770</v>
      </c>
      <c s="6"/>
      <c s="29" t="s">
        <v>771</v>
      </c>
      <c s="6"/>
      <c s="6"/>
      <c s="6"/>
      <c s="42">
        <f>0+Q790</f>
      </c>
      <c s="6"/>
      <c r="O790">
        <f>0+R790</f>
      </c>
      <c r="Q790">
        <f>0+I791+I795+I799+I803+I807+I811+I815+I819+I823+I827+I831</f>
      </c>
      <c>
        <f>0+O791+O795+O799+O803+O807+O811+O815+O819+O823+O827+O831</f>
      </c>
    </row>
    <row r="791" spans="1:16" ht="12.75">
      <c r="A791" s="26" t="s">
        <v>60</v>
      </c>
      <c s="31" t="s">
        <v>772</v>
      </c>
      <c s="31" t="s">
        <v>773</v>
      </c>
      <c s="26" t="s">
        <v>66</v>
      </c>
      <c s="32" t="s">
        <v>774</v>
      </c>
      <c s="33" t="s">
        <v>94</v>
      </c>
      <c s="34">
        <v>20</v>
      </c>
      <c s="35">
        <v>0</v>
      </c>
      <c s="35">
        <f>ROUND(ROUND(H791,2)*ROUND(G791,3),2)</f>
      </c>
      <c s="33" t="s">
        <v>64</v>
      </c>
      <c r="O791">
        <f>(I791*21)/100</f>
      </c>
      <c t="s">
        <v>33</v>
      </c>
    </row>
    <row r="792" spans="1:5" ht="12.75">
      <c r="A792" s="36" t="s">
        <v>65</v>
      </c>
      <c r="E792" s="37" t="s">
        <v>66</v>
      </c>
    </row>
    <row r="793" spans="1:5" ht="12.75">
      <c r="A793" s="38" t="s">
        <v>67</v>
      </c>
      <c r="E793" s="39" t="s">
        <v>775</v>
      </c>
    </row>
    <row r="794" spans="1:5" ht="38.25">
      <c r="A794" t="s">
        <v>69</v>
      </c>
      <c r="E794" s="37" t="s">
        <v>776</v>
      </c>
    </row>
    <row r="795" spans="1:16" ht="25.5">
      <c r="A795" s="26" t="s">
        <v>60</v>
      </c>
      <c s="31" t="s">
        <v>777</v>
      </c>
      <c s="31" t="s">
        <v>778</v>
      </c>
      <c s="26" t="s">
        <v>66</v>
      </c>
      <c s="32" t="s">
        <v>779</v>
      </c>
      <c s="33" t="s">
        <v>81</v>
      </c>
      <c s="34">
        <v>4</v>
      </c>
      <c s="35">
        <v>0</v>
      </c>
      <c s="35">
        <f>ROUND(ROUND(H795,2)*ROUND(G795,3),2)</f>
      </c>
      <c s="33" t="s">
        <v>64</v>
      </c>
      <c r="O795">
        <f>(I795*21)/100</f>
      </c>
      <c t="s">
        <v>33</v>
      </c>
    </row>
    <row r="796" spans="1:5" ht="12.75">
      <c r="A796" s="36" t="s">
        <v>65</v>
      </c>
      <c r="E796" s="37" t="s">
        <v>66</v>
      </c>
    </row>
    <row r="797" spans="1:5" ht="12.75">
      <c r="A797" s="38" t="s">
        <v>67</v>
      </c>
      <c r="E797" s="39" t="s">
        <v>775</v>
      </c>
    </row>
    <row r="798" spans="1:5" ht="51">
      <c r="A798" t="s">
        <v>69</v>
      </c>
      <c r="E798" s="37" t="s">
        <v>780</v>
      </c>
    </row>
    <row r="799" spans="1:16" ht="25.5">
      <c r="A799" s="26" t="s">
        <v>60</v>
      </c>
      <c s="31" t="s">
        <v>781</v>
      </c>
      <c s="31" t="s">
        <v>782</v>
      </c>
      <c s="26" t="s">
        <v>66</v>
      </c>
      <c s="32" t="s">
        <v>783</v>
      </c>
      <c s="33" t="s">
        <v>81</v>
      </c>
      <c s="34">
        <v>1</v>
      </c>
      <c s="35">
        <v>0</v>
      </c>
      <c s="35">
        <f>ROUND(ROUND(H799,2)*ROUND(G799,3),2)</f>
      </c>
      <c s="33" t="s">
        <v>64</v>
      </c>
      <c r="O799">
        <f>(I799*21)/100</f>
      </c>
      <c t="s">
        <v>33</v>
      </c>
    </row>
    <row r="800" spans="1:5" ht="12.75">
      <c r="A800" s="36" t="s">
        <v>65</v>
      </c>
      <c r="E800" s="37" t="s">
        <v>66</v>
      </c>
    </row>
    <row r="801" spans="1:5" ht="12.75">
      <c r="A801" s="38" t="s">
        <v>67</v>
      </c>
      <c r="E801" s="39" t="s">
        <v>775</v>
      </c>
    </row>
    <row r="802" spans="1:5" ht="102">
      <c r="A802" t="s">
        <v>69</v>
      </c>
      <c r="E802" s="37" t="s">
        <v>784</v>
      </c>
    </row>
    <row r="803" spans="1:16" ht="12.75">
      <c r="A803" s="26" t="s">
        <v>60</v>
      </c>
      <c s="31" t="s">
        <v>785</v>
      </c>
      <c s="31" t="s">
        <v>786</v>
      </c>
      <c s="26" t="s">
        <v>66</v>
      </c>
      <c s="32" t="s">
        <v>787</v>
      </c>
      <c s="33" t="s">
        <v>375</v>
      </c>
      <c s="34">
        <v>8</v>
      </c>
      <c s="35">
        <v>0</v>
      </c>
      <c s="35">
        <f>ROUND(ROUND(H803,2)*ROUND(G803,3),2)</f>
      </c>
      <c s="33" t="s">
        <v>64</v>
      </c>
      <c r="O803">
        <f>(I803*21)/100</f>
      </c>
      <c t="s">
        <v>33</v>
      </c>
    </row>
    <row r="804" spans="1:5" ht="12.75">
      <c r="A804" s="36" t="s">
        <v>65</v>
      </c>
      <c r="E804" s="37" t="s">
        <v>66</v>
      </c>
    </row>
    <row r="805" spans="1:5" ht="12.75">
      <c r="A805" s="38" t="s">
        <v>67</v>
      </c>
      <c r="E805" s="39" t="s">
        <v>775</v>
      </c>
    </row>
    <row r="806" spans="1:5" ht="89.25">
      <c r="A806" t="s">
        <v>69</v>
      </c>
      <c r="E806" s="37" t="s">
        <v>788</v>
      </c>
    </row>
    <row r="807" spans="1:16" ht="12.75">
      <c r="A807" s="26" t="s">
        <v>60</v>
      </c>
      <c s="31" t="s">
        <v>789</v>
      </c>
      <c s="31" t="s">
        <v>790</v>
      </c>
      <c s="26" t="s">
        <v>66</v>
      </c>
      <c s="32" t="s">
        <v>791</v>
      </c>
      <c s="33" t="s">
        <v>375</v>
      </c>
      <c s="34">
        <v>8</v>
      </c>
      <c s="35">
        <v>0</v>
      </c>
      <c s="35">
        <f>ROUND(ROUND(H807,2)*ROUND(G807,3),2)</f>
      </c>
      <c s="33" t="s">
        <v>64</v>
      </c>
      <c r="O807">
        <f>(I807*21)/100</f>
      </c>
      <c t="s">
        <v>33</v>
      </c>
    </row>
    <row r="808" spans="1:5" ht="12.75">
      <c r="A808" s="36" t="s">
        <v>65</v>
      </c>
      <c r="E808" s="37" t="s">
        <v>66</v>
      </c>
    </row>
    <row r="809" spans="1:5" ht="12.75">
      <c r="A809" s="38" t="s">
        <v>67</v>
      </c>
      <c r="E809" s="39" t="s">
        <v>775</v>
      </c>
    </row>
    <row r="810" spans="1:5" ht="89.25">
      <c r="A810" t="s">
        <v>69</v>
      </c>
      <c r="E810" s="37" t="s">
        <v>792</v>
      </c>
    </row>
    <row r="811" spans="1:16" ht="12.75">
      <c r="A811" s="26" t="s">
        <v>60</v>
      </c>
      <c s="31" t="s">
        <v>793</v>
      </c>
      <c s="31" t="s">
        <v>794</v>
      </c>
      <c s="26" t="s">
        <v>66</v>
      </c>
      <c s="32" t="s">
        <v>795</v>
      </c>
      <c s="33" t="s">
        <v>81</v>
      </c>
      <c s="34">
        <v>2</v>
      </c>
      <c s="35">
        <v>0</v>
      </c>
      <c s="35">
        <f>ROUND(ROUND(H811,2)*ROUND(G811,3),2)</f>
      </c>
      <c s="33" t="s">
        <v>64</v>
      </c>
      <c r="O811">
        <f>(I811*21)/100</f>
      </c>
      <c t="s">
        <v>33</v>
      </c>
    </row>
    <row r="812" spans="1:5" ht="12.75">
      <c r="A812" s="36" t="s">
        <v>65</v>
      </c>
      <c r="E812" s="37" t="s">
        <v>66</v>
      </c>
    </row>
    <row r="813" spans="1:5" ht="12.75">
      <c r="A813" s="38" t="s">
        <v>67</v>
      </c>
      <c r="E813" s="39" t="s">
        <v>775</v>
      </c>
    </row>
    <row r="814" spans="1:5" ht="102">
      <c r="A814" t="s">
        <v>69</v>
      </c>
      <c r="E814" s="37" t="s">
        <v>796</v>
      </c>
    </row>
    <row r="815" spans="1:16" ht="12.75">
      <c r="A815" s="26" t="s">
        <v>60</v>
      </c>
      <c s="31" t="s">
        <v>797</v>
      </c>
      <c s="31" t="s">
        <v>798</v>
      </c>
      <c s="26" t="s">
        <v>66</v>
      </c>
      <c s="32" t="s">
        <v>799</v>
      </c>
      <c s="33" t="s">
        <v>81</v>
      </c>
      <c s="34">
        <v>2</v>
      </c>
      <c s="35">
        <v>0</v>
      </c>
      <c s="35">
        <f>ROUND(ROUND(H815,2)*ROUND(G815,3),2)</f>
      </c>
      <c s="33" t="s">
        <v>64</v>
      </c>
      <c r="O815">
        <f>(I815*21)/100</f>
      </c>
      <c t="s">
        <v>33</v>
      </c>
    </row>
    <row r="816" spans="1:5" ht="12.75">
      <c r="A816" s="36" t="s">
        <v>65</v>
      </c>
      <c r="E816" s="37" t="s">
        <v>66</v>
      </c>
    </row>
    <row r="817" spans="1:5" ht="12.75">
      <c r="A817" s="38" t="s">
        <v>67</v>
      </c>
      <c r="E817" s="39" t="s">
        <v>775</v>
      </c>
    </row>
    <row r="818" spans="1:5" ht="12.75">
      <c r="A818" t="s">
        <v>69</v>
      </c>
      <c r="E818" s="37" t="s">
        <v>37</v>
      </c>
    </row>
    <row r="819" spans="1:16" ht="12.75">
      <c r="A819" s="26" t="s">
        <v>60</v>
      </c>
      <c s="31" t="s">
        <v>800</v>
      </c>
      <c s="31" t="s">
        <v>801</v>
      </c>
      <c s="26" t="s">
        <v>66</v>
      </c>
      <c s="32" t="s">
        <v>802</v>
      </c>
      <c s="33" t="s">
        <v>81</v>
      </c>
      <c s="34">
        <v>1</v>
      </c>
      <c s="35">
        <v>0</v>
      </c>
      <c s="35">
        <f>ROUND(ROUND(H819,2)*ROUND(G819,3),2)</f>
      </c>
      <c s="33" t="s">
        <v>803</v>
      </c>
      <c r="O819">
        <f>(I819*21)/100</f>
      </c>
      <c t="s">
        <v>33</v>
      </c>
    </row>
    <row r="820" spans="1:5" ht="12.75">
      <c r="A820" s="36" t="s">
        <v>65</v>
      </c>
      <c r="E820" s="37" t="s">
        <v>66</v>
      </c>
    </row>
    <row r="821" spans="1:5" ht="12.75">
      <c r="A821" s="38" t="s">
        <v>67</v>
      </c>
      <c r="E821" s="39" t="s">
        <v>775</v>
      </c>
    </row>
    <row r="822" spans="1:5" ht="191.25">
      <c r="A822" t="s">
        <v>69</v>
      </c>
      <c r="E822" s="37" t="s">
        <v>804</v>
      </c>
    </row>
    <row r="823" spans="1:16" ht="12.75">
      <c r="A823" s="26" t="s">
        <v>60</v>
      </c>
      <c s="31" t="s">
        <v>805</v>
      </c>
      <c s="31" t="s">
        <v>806</v>
      </c>
      <c s="26" t="s">
        <v>66</v>
      </c>
      <c s="32" t="s">
        <v>807</v>
      </c>
      <c s="33" t="s">
        <v>81</v>
      </c>
      <c s="34">
        <v>2</v>
      </c>
      <c s="35">
        <v>0</v>
      </c>
      <c s="35">
        <f>ROUND(ROUND(H823,2)*ROUND(G823,3),2)</f>
      </c>
      <c s="33" t="s">
        <v>457</v>
      </c>
      <c r="O823">
        <f>(I823*21)/100</f>
      </c>
      <c t="s">
        <v>33</v>
      </c>
    </row>
    <row r="824" spans="1:5" ht="12.75">
      <c r="A824" s="36" t="s">
        <v>65</v>
      </c>
      <c r="E824" s="37" t="s">
        <v>66</v>
      </c>
    </row>
    <row r="825" spans="1:5" ht="12.75">
      <c r="A825" s="38" t="s">
        <v>67</v>
      </c>
      <c r="E825" s="39" t="s">
        <v>775</v>
      </c>
    </row>
    <row r="826" spans="1:5" ht="127.5">
      <c r="A826" t="s">
        <v>69</v>
      </c>
      <c r="E826" s="37" t="s">
        <v>808</v>
      </c>
    </row>
    <row r="827" spans="1:16" ht="12.75">
      <c r="A827" s="26" t="s">
        <v>60</v>
      </c>
      <c s="31" t="s">
        <v>809</v>
      </c>
      <c s="31" t="s">
        <v>810</v>
      </c>
      <c s="26" t="s">
        <v>66</v>
      </c>
      <c s="32" t="s">
        <v>811</v>
      </c>
      <c s="33" t="s">
        <v>81</v>
      </c>
      <c s="34">
        <v>2</v>
      </c>
      <c s="35">
        <v>0</v>
      </c>
      <c s="35">
        <f>ROUND(ROUND(H827,2)*ROUND(G827,3),2)</f>
      </c>
      <c s="33" t="s">
        <v>457</v>
      </c>
      <c r="O827">
        <f>(I827*21)/100</f>
      </c>
      <c t="s">
        <v>33</v>
      </c>
    </row>
    <row r="828" spans="1:5" ht="12.75">
      <c r="A828" s="36" t="s">
        <v>65</v>
      </c>
      <c r="E828" s="37" t="s">
        <v>66</v>
      </c>
    </row>
    <row r="829" spans="1:5" ht="12.75">
      <c r="A829" s="38" t="s">
        <v>67</v>
      </c>
      <c r="E829" s="39" t="s">
        <v>775</v>
      </c>
    </row>
    <row r="830" spans="1:5" ht="127.5">
      <c r="A830" t="s">
        <v>69</v>
      </c>
      <c r="E830" s="37" t="s">
        <v>812</v>
      </c>
    </row>
    <row r="831" spans="1:16" ht="12.75">
      <c r="A831" s="26" t="s">
        <v>60</v>
      </c>
      <c s="31" t="s">
        <v>813</v>
      </c>
      <c s="31" t="s">
        <v>814</v>
      </c>
      <c s="26" t="s">
        <v>66</v>
      </c>
      <c s="32" t="s">
        <v>815</v>
      </c>
      <c s="33" t="s">
        <v>375</v>
      </c>
      <c s="34">
        <v>8</v>
      </c>
      <c s="35">
        <v>0</v>
      </c>
      <c s="35">
        <f>ROUND(ROUND(H831,2)*ROUND(G831,3),2)</f>
      </c>
      <c s="33" t="s">
        <v>457</v>
      </c>
      <c r="O831">
        <f>(I831*21)/100</f>
      </c>
      <c t="s">
        <v>33</v>
      </c>
    </row>
    <row r="832" spans="1:5" ht="12.75">
      <c r="A832" s="36" t="s">
        <v>65</v>
      </c>
      <c r="E832" s="37" t="s">
        <v>66</v>
      </c>
    </row>
    <row r="833" spans="1:5" ht="12.75">
      <c r="A833" s="38" t="s">
        <v>67</v>
      </c>
      <c r="E833" s="39" t="s">
        <v>775</v>
      </c>
    </row>
    <row r="834" spans="1:5" ht="102">
      <c r="A834" t="s">
        <v>69</v>
      </c>
      <c r="E834" s="37" t="s">
        <v>816</v>
      </c>
    </row>
    <row r="835" spans="1:18" ht="12.75" customHeight="1">
      <c r="A835" s="6" t="s">
        <v>58</v>
      </c>
      <c s="6"/>
      <c s="41" t="s">
        <v>817</v>
      </c>
      <c s="6"/>
      <c s="29" t="s">
        <v>818</v>
      </c>
      <c s="6"/>
      <c s="6"/>
      <c s="6"/>
      <c s="42">
        <f>0+Q835</f>
      </c>
      <c s="6"/>
      <c r="O835">
        <f>0+R835</f>
      </c>
      <c r="Q835">
        <f>0+I836+I840+I844+I848+I852+I856</f>
      </c>
      <c>
        <f>0+O836+O840+O844+O848+O852+O856</f>
      </c>
    </row>
    <row r="836" spans="1:16" ht="38.25">
      <c r="A836" s="26" t="s">
        <v>60</v>
      </c>
      <c s="31" t="s">
        <v>819</v>
      </c>
      <c s="31" t="s">
        <v>820</v>
      </c>
      <c s="26" t="s">
        <v>419</v>
      </c>
      <c s="32" t="s">
        <v>821</v>
      </c>
      <c s="33" t="s">
        <v>822</v>
      </c>
      <c s="34">
        <v>8</v>
      </c>
      <c s="35">
        <v>0</v>
      </c>
      <c s="35">
        <f>ROUND(ROUND(H836,2)*ROUND(G836,3),2)</f>
      </c>
      <c s="33" t="s">
        <v>457</v>
      </c>
      <c r="O836">
        <f>(I836*21)/100</f>
      </c>
      <c t="s">
        <v>33</v>
      </c>
    </row>
    <row r="837" spans="1:5" ht="12.75">
      <c r="A837" s="36" t="s">
        <v>65</v>
      </c>
      <c r="E837" s="37" t="s">
        <v>823</v>
      </c>
    </row>
    <row r="838" spans="1:5" ht="12.75">
      <c r="A838" s="38" t="s">
        <v>67</v>
      </c>
      <c r="E838" s="39" t="s">
        <v>66</v>
      </c>
    </row>
    <row r="839" spans="1:5" ht="114.75">
      <c r="A839" t="s">
        <v>69</v>
      </c>
      <c r="E839" s="37" t="s">
        <v>824</v>
      </c>
    </row>
    <row r="840" spans="1:16" ht="38.25">
      <c r="A840" s="26" t="s">
        <v>60</v>
      </c>
      <c s="31" t="s">
        <v>825</v>
      </c>
      <c s="31" t="s">
        <v>826</v>
      </c>
      <c s="26" t="s">
        <v>419</v>
      </c>
      <c s="32" t="s">
        <v>827</v>
      </c>
      <c s="33" t="s">
        <v>822</v>
      </c>
      <c s="34">
        <v>8</v>
      </c>
      <c s="35">
        <v>0</v>
      </c>
      <c s="35">
        <f>ROUND(ROUND(H840,2)*ROUND(G840,3),2)</f>
      </c>
      <c s="33" t="s">
        <v>457</v>
      </c>
      <c r="O840">
        <f>(I840*21)/100</f>
      </c>
      <c t="s">
        <v>33</v>
      </c>
    </row>
    <row r="841" spans="1:5" ht="12.75">
      <c r="A841" s="36" t="s">
        <v>65</v>
      </c>
      <c r="E841" s="37" t="s">
        <v>823</v>
      </c>
    </row>
    <row r="842" spans="1:5" ht="25.5">
      <c r="A842" s="38" t="s">
        <v>67</v>
      </c>
      <c r="E842" s="39" t="s">
        <v>828</v>
      </c>
    </row>
    <row r="843" spans="1:5" ht="114.75">
      <c r="A843" t="s">
        <v>69</v>
      </c>
      <c r="E843" s="37" t="s">
        <v>824</v>
      </c>
    </row>
    <row r="844" spans="1:16" ht="25.5">
      <c r="A844" s="26" t="s">
        <v>60</v>
      </c>
      <c s="31" t="s">
        <v>829</v>
      </c>
      <c s="31" t="s">
        <v>830</v>
      </c>
      <c s="26" t="s">
        <v>419</v>
      </c>
      <c s="32" t="s">
        <v>831</v>
      </c>
      <c s="33" t="s">
        <v>822</v>
      </c>
      <c s="34">
        <v>0.8</v>
      </c>
      <c s="35">
        <v>0</v>
      </c>
      <c s="35">
        <f>ROUND(ROUND(H844,2)*ROUND(G844,3),2)</f>
      </c>
      <c s="33" t="s">
        <v>457</v>
      </c>
      <c r="O844">
        <f>(I844*21)/100</f>
      </c>
      <c t="s">
        <v>33</v>
      </c>
    </row>
    <row r="845" spans="1:5" ht="12.75">
      <c r="A845" s="36" t="s">
        <v>65</v>
      </c>
      <c r="E845" s="37" t="s">
        <v>823</v>
      </c>
    </row>
    <row r="846" spans="1:5" ht="12.75">
      <c r="A846" s="38" t="s">
        <v>67</v>
      </c>
      <c r="E846" s="39" t="s">
        <v>66</v>
      </c>
    </row>
    <row r="847" spans="1:5" ht="114.75">
      <c r="A847" t="s">
        <v>69</v>
      </c>
      <c r="E847" s="37" t="s">
        <v>824</v>
      </c>
    </row>
    <row r="848" spans="1:16" ht="38.25">
      <c r="A848" s="26" t="s">
        <v>60</v>
      </c>
      <c s="31" t="s">
        <v>832</v>
      </c>
      <c s="31" t="s">
        <v>833</v>
      </c>
      <c s="26" t="s">
        <v>419</v>
      </c>
      <c s="32" t="s">
        <v>834</v>
      </c>
      <c s="33" t="s">
        <v>822</v>
      </c>
      <c s="34">
        <v>2.5</v>
      </c>
      <c s="35">
        <v>0</v>
      </c>
      <c s="35">
        <f>ROUND(ROUND(H848,2)*ROUND(G848,3),2)</f>
      </c>
      <c s="33" t="s">
        <v>457</v>
      </c>
      <c r="O848">
        <f>(I848*21)/100</f>
      </c>
      <c t="s">
        <v>33</v>
      </c>
    </row>
    <row r="849" spans="1:5" ht="12.75">
      <c r="A849" s="36" t="s">
        <v>65</v>
      </c>
      <c r="E849" s="37" t="s">
        <v>823</v>
      </c>
    </row>
    <row r="850" spans="1:5" ht="12.75">
      <c r="A850" s="38" t="s">
        <v>67</v>
      </c>
      <c r="E850" s="39" t="s">
        <v>66</v>
      </c>
    </row>
    <row r="851" spans="1:5" ht="114.75">
      <c r="A851" t="s">
        <v>69</v>
      </c>
      <c r="E851" s="37" t="s">
        <v>824</v>
      </c>
    </row>
    <row r="852" spans="1:16" ht="38.25">
      <c r="A852" s="26" t="s">
        <v>60</v>
      </c>
      <c s="31" t="s">
        <v>835</v>
      </c>
      <c s="31" t="s">
        <v>836</v>
      </c>
      <c s="26" t="s">
        <v>419</v>
      </c>
      <c s="32" t="s">
        <v>837</v>
      </c>
      <c s="33" t="s">
        <v>822</v>
      </c>
      <c s="34">
        <v>0.2</v>
      </c>
      <c s="35">
        <v>0</v>
      </c>
      <c s="35">
        <f>ROUND(ROUND(H852,2)*ROUND(G852,3),2)</f>
      </c>
      <c s="33" t="s">
        <v>457</v>
      </c>
      <c r="O852">
        <f>(I852*21)/100</f>
      </c>
      <c t="s">
        <v>33</v>
      </c>
    </row>
    <row r="853" spans="1:5" ht="12.75">
      <c r="A853" s="36" t="s">
        <v>65</v>
      </c>
      <c r="E853" s="37" t="s">
        <v>823</v>
      </c>
    </row>
    <row r="854" spans="1:5" ht="12.75">
      <c r="A854" s="38" t="s">
        <v>67</v>
      </c>
      <c r="E854" s="39" t="s">
        <v>66</v>
      </c>
    </row>
    <row r="855" spans="1:5" ht="114.75">
      <c r="A855" t="s">
        <v>69</v>
      </c>
      <c r="E855" s="37" t="s">
        <v>838</v>
      </c>
    </row>
    <row r="856" spans="1:16" ht="25.5">
      <c r="A856" s="26" t="s">
        <v>60</v>
      </c>
      <c s="31" t="s">
        <v>839</v>
      </c>
      <c s="31" t="s">
        <v>840</v>
      </c>
      <c s="26" t="s">
        <v>419</v>
      </c>
      <c s="32" t="s">
        <v>841</v>
      </c>
      <c s="33" t="s">
        <v>822</v>
      </c>
      <c s="34">
        <v>0.5</v>
      </c>
      <c s="35">
        <v>0</v>
      </c>
      <c s="35">
        <f>ROUND(ROUND(H856,2)*ROUND(G856,3),2)</f>
      </c>
      <c s="33" t="s">
        <v>457</v>
      </c>
      <c r="O856">
        <f>(I856*21)/100</f>
      </c>
      <c t="s">
        <v>33</v>
      </c>
    </row>
    <row r="857" spans="1:5" ht="12.75">
      <c r="A857" s="36" t="s">
        <v>65</v>
      </c>
      <c r="E857" s="37" t="s">
        <v>823</v>
      </c>
    </row>
    <row r="858" spans="1:5" ht="12.75">
      <c r="A858" s="38" t="s">
        <v>67</v>
      </c>
      <c r="E858" s="39" t="s">
        <v>842</v>
      </c>
    </row>
    <row r="859" spans="1:5" ht="114.75">
      <c r="A859" t="s">
        <v>69</v>
      </c>
      <c r="E859" s="37" t="s">
        <v>838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0+O12+O17+O46+O59+O76+O89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852</v>
      </c>
      <c s="43">
        <f>0+I12+I17+I46+I59+I76+I89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845</v>
      </c>
      <c s="1"/>
      <c s="14" t="s">
        <v>846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847</v>
      </c>
      <c s="1"/>
      <c s="14" t="s">
        <v>848</v>
      </c>
      <c s="1"/>
      <c s="1"/>
      <c s="1"/>
      <c s="1"/>
      <c s="1"/>
    </row>
    <row r="7" spans="1:10" ht="12.75" customHeight="1">
      <c r="A7" t="s">
        <v>27</v>
      </c>
      <c s="12" t="s">
        <v>18</v>
      </c>
      <c s="13" t="s">
        <v>849</v>
      </c>
      <c s="1"/>
      <c s="14" t="s">
        <v>850</v>
      </c>
      <c s="1"/>
      <c s="1"/>
      <c s="1"/>
      <c s="1"/>
      <c s="1"/>
    </row>
    <row r="8" spans="1:10" ht="12.75" customHeight="1">
      <c r="A8" t="s">
        <v>851</v>
      </c>
      <c s="16" t="s">
        <v>28</v>
      </c>
      <c s="17" t="s">
        <v>852</v>
      </c>
      <c s="6"/>
      <c s="18" t="s">
        <v>850</v>
      </c>
      <c s="6"/>
      <c s="6"/>
      <c s="6"/>
      <c s="6"/>
      <c s="6"/>
    </row>
    <row r="9" spans="1:10" ht="12.75" customHeight="1">
      <c r="A9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10" spans="1:10" ht="12.75" customHeight="1">
      <c r="A10" s="15"/>
      <c s="15"/>
      <c s="15"/>
      <c s="15"/>
      <c s="15"/>
      <c s="15"/>
      <c s="15"/>
      <c s="15" t="s">
        <v>49</v>
      </c>
      <c s="15" t="s">
        <v>51</v>
      </c>
      <c s="15"/>
    </row>
    <row r="11" spans="1:10" ht="12.75" customHeight="1">
      <c r="A11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2" spans="1:18" ht="12.75" customHeight="1">
      <c r="A12" s="27" t="s">
        <v>58</v>
      </c>
      <c s="27"/>
      <c s="28" t="s">
        <v>52</v>
      </c>
      <c s="27"/>
      <c s="29" t="s">
        <v>857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60</v>
      </c>
      <c s="31" t="s">
        <v>39</v>
      </c>
      <c s="31" t="s">
        <v>858</v>
      </c>
      <c s="26" t="s">
        <v>66</v>
      </c>
      <c s="32" t="s">
        <v>859</v>
      </c>
      <c s="33" t="s">
        <v>516</v>
      </c>
      <c s="34">
        <v>32.6</v>
      </c>
      <c s="35">
        <v>0</v>
      </c>
      <c s="35">
        <f>ROUND(ROUND(H13,2)*ROUND(G13,3),2)</f>
      </c>
      <c s="33" t="s">
        <v>64</v>
      </c>
      <c r="O13">
        <f>(I13*21)/100</f>
      </c>
      <c t="s">
        <v>33</v>
      </c>
    </row>
    <row r="14" spans="1:5" ht="12.75">
      <c r="A14" s="36" t="s">
        <v>65</v>
      </c>
      <c r="E14" s="37" t="s">
        <v>66</v>
      </c>
    </row>
    <row r="15" spans="1:5" ht="63.75">
      <c r="A15" s="38" t="s">
        <v>67</v>
      </c>
      <c r="E15" s="39" t="s">
        <v>860</v>
      </c>
    </row>
    <row r="16" spans="1:5" ht="369.75">
      <c r="A16" t="s">
        <v>69</v>
      </c>
      <c r="E16" s="37" t="s">
        <v>861</v>
      </c>
    </row>
    <row r="17" spans="1:18" ht="12.75" customHeight="1">
      <c r="A17" s="6" t="s">
        <v>58</v>
      </c>
      <c s="6"/>
      <c s="41" t="s">
        <v>263</v>
      </c>
      <c s="6"/>
      <c s="29" t="s">
        <v>862</v>
      </c>
      <c s="6"/>
      <c s="6"/>
      <c s="6"/>
      <c s="42">
        <f>0+Q17</f>
      </c>
      <c s="6"/>
      <c r="O17">
        <f>0+R17</f>
      </c>
      <c r="Q17">
        <f>0+I18+I22+I26+I30+I34+I38+I42</f>
      </c>
      <c>
        <f>0+O18+O22+O26+O30+O34+O38+O42</f>
      </c>
    </row>
    <row r="18" spans="1:16" ht="12.75">
      <c r="A18" s="26" t="s">
        <v>60</v>
      </c>
      <c s="31" t="s">
        <v>33</v>
      </c>
      <c s="31" t="s">
        <v>863</v>
      </c>
      <c s="26" t="s">
        <v>66</v>
      </c>
      <c s="32" t="s">
        <v>864</v>
      </c>
      <c s="33" t="s">
        <v>516</v>
      </c>
      <c s="34">
        <v>123.4</v>
      </c>
      <c s="35">
        <v>0</v>
      </c>
      <c s="35">
        <f>ROUND(ROUND(H18,2)*ROUND(G18,3),2)</f>
      </c>
      <c s="33" t="s">
        <v>64</v>
      </c>
      <c r="O18">
        <f>(I18*21)/100</f>
      </c>
      <c t="s">
        <v>33</v>
      </c>
    </row>
    <row r="19" spans="1:5" ht="12.75">
      <c r="A19" s="36" t="s">
        <v>65</v>
      </c>
      <c r="E19" s="37" t="s">
        <v>66</v>
      </c>
    </row>
    <row r="20" spans="1:5" ht="63.75">
      <c r="A20" s="38" t="s">
        <v>67</v>
      </c>
      <c r="E20" s="39" t="s">
        <v>865</v>
      </c>
    </row>
    <row r="21" spans="1:5" ht="89.25">
      <c r="A21" t="s">
        <v>69</v>
      </c>
      <c r="E21" s="37" t="s">
        <v>866</v>
      </c>
    </row>
    <row r="22" spans="1:16" ht="12.75">
      <c r="A22" s="26" t="s">
        <v>60</v>
      </c>
      <c s="31" t="s">
        <v>32</v>
      </c>
      <c s="31" t="s">
        <v>867</v>
      </c>
      <c s="26" t="s">
        <v>66</v>
      </c>
      <c s="32" t="s">
        <v>868</v>
      </c>
      <c s="33" t="s">
        <v>516</v>
      </c>
      <c s="34">
        <v>127.912</v>
      </c>
      <c s="35">
        <v>0</v>
      </c>
      <c s="35">
        <f>ROUND(ROUND(H22,2)*ROUND(G22,3),2)</f>
      </c>
      <c s="33" t="s">
        <v>64</v>
      </c>
      <c r="O22">
        <f>(I22*21)/100</f>
      </c>
      <c t="s">
        <v>33</v>
      </c>
    </row>
    <row r="23" spans="1:5" ht="12.75">
      <c r="A23" s="36" t="s">
        <v>65</v>
      </c>
      <c r="E23" s="37" t="s">
        <v>66</v>
      </c>
    </row>
    <row r="24" spans="1:5" ht="63.75">
      <c r="A24" s="38" t="s">
        <v>67</v>
      </c>
      <c r="E24" s="39" t="s">
        <v>869</v>
      </c>
    </row>
    <row r="25" spans="1:5" ht="89.25">
      <c r="A25" t="s">
        <v>69</v>
      </c>
      <c r="E25" s="37" t="s">
        <v>866</v>
      </c>
    </row>
    <row r="26" spans="1:16" ht="12.75">
      <c r="A26" s="26" t="s">
        <v>60</v>
      </c>
      <c s="31" t="s">
        <v>43</v>
      </c>
      <c s="31" t="s">
        <v>870</v>
      </c>
      <c s="26" t="s">
        <v>66</v>
      </c>
      <c s="32" t="s">
        <v>871</v>
      </c>
      <c s="33" t="s">
        <v>94</v>
      </c>
      <c s="34">
        <v>37.8</v>
      </c>
      <c s="35">
        <v>0</v>
      </c>
      <c s="35">
        <f>ROUND(ROUND(H26,2)*ROUND(G26,3),2)</f>
      </c>
      <c s="33" t="s">
        <v>64</v>
      </c>
      <c r="O26">
        <f>(I26*21)/100</f>
      </c>
      <c t="s">
        <v>33</v>
      </c>
    </row>
    <row r="27" spans="1:5" ht="12.75">
      <c r="A27" s="36" t="s">
        <v>65</v>
      </c>
      <c r="E27" s="37" t="s">
        <v>66</v>
      </c>
    </row>
    <row r="28" spans="1:5" ht="76.5">
      <c r="A28" s="38" t="s">
        <v>67</v>
      </c>
      <c r="E28" s="39" t="s">
        <v>872</v>
      </c>
    </row>
    <row r="29" spans="1:5" ht="306">
      <c r="A29" t="s">
        <v>69</v>
      </c>
      <c r="E29" s="37" t="s">
        <v>873</v>
      </c>
    </row>
    <row r="30" spans="1:16" ht="25.5">
      <c r="A30" s="26" t="s">
        <v>60</v>
      </c>
      <c s="31" t="s">
        <v>45</v>
      </c>
      <c s="31" t="s">
        <v>874</v>
      </c>
      <c s="26" t="s">
        <v>66</v>
      </c>
      <c s="32" t="s">
        <v>875</v>
      </c>
      <c s="33" t="s">
        <v>94</v>
      </c>
      <c s="34">
        <v>750.3</v>
      </c>
      <c s="35">
        <v>0</v>
      </c>
      <c s="35">
        <f>ROUND(ROUND(H30,2)*ROUND(G30,3),2)</f>
      </c>
      <c s="33" t="s">
        <v>64</v>
      </c>
      <c r="O30">
        <f>(I30*21)/100</f>
      </c>
      <c t="s">
        <v>33</v>
      </c>
    </row>
    <row r="31" spans="1:5" ht="12.75">
      <c r="A31" s="36" t="s">
        <v>65</v>
      </c>
      <c r="E31" s="37" t="s">
        <v>66</v>
      </c>
    </row>
    <row r="32" spans="1:5" ht="76.5">
      <c r="A32" s="38" t="s">
        <v>67</v>
      </c>
      <c r="E32" s="39" t="s">
        <v>876</v>
      </c>
    </row>
    <row r="33" spans="1:5" ht="114.75">
      <c r="A33" t="s">
        <v>69</v>
      </c>
      <c r="E33" s="37" t="s">
        <v>877</v>
      </c>
    </row>
    <row r="34" spans="1:16" ht="12.75">
      <c r="A34" s="26" t="s">
        <v>60</v>
      </c>
      <c s="31" t="s">
        <v>47</v>
      </c>
      <c s="31" t="s">
        <v>878</v>
      </c>
      <c s="26" t="s">
        <v>66</v>
      </c>
      <c s="32" t="s">
        <v>879</v>
      </c>
      <c s="33" t="s">
        <v>594</v>
      </c>
      <c s="34">
        <v>4</v>
      </c>
      <c s="35">
        <v>0</v>
      </c>
      <c s="35">
        <f>ROUND(ROUND(H34,2)*ROUND(G34,3),2)</f>
      </c>
      <c s="33" t="s">
        <v>64</v>
      </c>
      <c r="O34">
        <f>(I34*21)/100</f>
      </c>
      <c t="s">
        <v>33</v>
      </c>
    </row>
    <row r="35" spans="1:5" ht="12.75">
      <c r="A35" s="36" t="s">
        <v>65</v>
      </c>
      <c r="E35" s="37" t="s">
        <v>66</v>
      </c>
    </row>
    <row r="36" spans="1:5" ht="51">
      <c r="A36" s="38" t="s">
        <v>67</v>
      </c>
      <c r="E36" s="39" t="s">
        <v>880</v>
      </c>
    </row>
    <row r="37" spans="1:5" ht="255">
      <c r="A37" t="s">
        <v>69</v>
      </c>
      <c r="E37" s="37" t="s">
        <v>881</v>
      </c>
    </row>
    <row r="38" spans="1:16" ht="12.75">
      <c r="A38" s="26" t="s">
        <v>60</v>
      </c>
      <c s="31" t="s">
        <v>87</v>
      </c>
      <c s="31" t="s">
        <v>882</v>
      </c>
      <c s="26" t="s">
        <v>66</v>
      </c>
      <c s="32" t="s">
        <v>883</v>
      </c>
      <c s="33" t="s">
        <v>81</v>
      </c>
      <c s="34">
        <v>4</v>
      </c>
      <c s="35">
        <v>0</v>
      </c>
      <c s="35">
        <f>ROUND(ROUND(H38,2)*ROUND(G38,3),2)</f>
      </c>
      <c s="33" t="s">
        <v>64</v>
      </c>
      <c r="O38">
        <f>(I38*21)/100</f>
      </c>
      <c t="s">
        <v>33</v>
      </c>
    </row>
    <row r="39" spans="1:5" ht="12.75">
      <c r="A39" s="36" t="s">
        <v>65</v>
      </c>
      <c r="E39" s="37" t="s">
        <v>66</v>
      </c>
    </row>
    <row r="40" spans="1:5" ht="63.75">
      <c r="A40" s="38" t="s">
        <v>67</v>
      </c>
      <c r="E40" s="39" t="s">
        <v>884</v>
      </c>
    </row>
    <row r="41" spans="1:5" ht="102">
      <c r="A41" t="s">
        <v>69</v>
      </c>
      <c r="E41" s="37" t="s">
        <v>885</v>
      </c>
    </row>
    <row r="42" spans="1:16" ht="12.75">
      <c r="A42" s="26" t="s">
        <v>60</v>
      </c>
      <c s="31" t="s">
        <v>91</v>
      </c>
      <c s="31" t="s">
        <v>886</v>
      </c>
      <c s="26" t="s">
        <v>66</v>
      </c>
      <c s="32" t="s">
        <v>887</v>
      </c>
      <c s="33" t="s">
        <v>81</v>
      </c>
      <c s="34">
        <v>8</v>
      </c>
      <c s="35">
        <v>0</v>
      </c>
      <c s="35">
        <f>ROUND(ROUND(H42,2)*ROUND(G42,3),2)</f>
      </c>
      <c s="33" t="s">
        <v>888</v>
      </c>
      <c r="O42">
        <f>(I42*21)/100</f>
      </c>
      <c t="s">
        <v>33</v>
      </c>
    </row>
    <row r="43" spans="1:5" ht="12.75">
      <c r="A43" s="36" t="s">
        <v>65</v>
      </c>
      <c r="E43" s="37" t="s">
        <v>66</v>
      </c>
    </row>
    <row r="44" spans="1:5" ht="63.75">
      <c r="A44" s="38" t="s">
        <v>67</v>
      </c>
      <c r="E44" s="39" t="s">
        <v>889</v>
      </c>
    </row>
    <row r="45" spans="1:5" ht="178.5">
      <c r="A45" t="s">
        <v>69</v>
      </c>
      <c r="E45" s="37" t="s">
        <v>890</v>
      </c>
    </row>
    <row r="46" spans="1:18" ht="12.75" customHeight="1">
      <c r="A46" s="6" t="s">
        <v>58</v>
      </c>
      <c s="6"/>
      <c s="41" t="s">
        <v>419</v>
      </c>
      <c s="6"/>
      <c s="29" t="s">
        <v>891</v>
      </c>
      <c s="6"/>
      <c s="6"/>
      <c s="6"/>
      <c s="42">
        <f>0+Q46</f>
      </c>
      <c s="6"/>
      <c r="O46">
        <f>0+R46</f>
      </c>
      <c r="Q46">
        <f>0+I47+I51+I55</f>
      </c>
      <c>
        <f>0+O47+O51+O55</f>
      </c>
    </row>
    <row r="47" spans="1:16" ht="12.75">
      <c r="A47" s="26" t="s">
        <v>60</v>
      </c>
      <c s="31" t="s">
        <v>50</v>
      </c>
      <c s="31" t="s">
        <v>892</v>
      </c>
      <c s="26" t="s">
        <v>66</v>
      </c>
      <c s="32" t="s">
        <v>893</v>
      </c>
      <c s="33" t="s">
        <v>63</v>
      </c>
      <c s="34">
        <v>1</v>
      </c>
      <c s="35">
        <v>0</v>
      </c>
      <c s="35">
        <f>ROUND(ROUND(H47,2)*ROUND(G47,3),2)</f>
      </c>
      <c s="33" t="s">
        <v>888</v>
      </c>
      <c r="O47">
        <f>(I47*21)/100</f>
      </c>
      <c t="s">
        <v>33</v>
      </c>
    </row>
    <row r="48" spans="1:5" ht="12.75">
      <c r="A48" s="36" t="s">
        <v>65</v>
      </c>
      <c r="E48" s="37" t="s">
        <v>66</v>
      </c>
    </row>
    <row r="49" spans="1:5" ht="63.75">
      <c r="A49" s="38" t="s">
        <v>67</v>
      </c>
      <c r="E49" s="39" t="s">
        <v>894</v>
      </c>
    </row>
    <row r="50" spans="1:5" ht="12.75">
      <c r="A50" t="s">
        <v>69</v>
      </c>
      <c r="E50" s="37" t="s">
        <v>74</v>
      </c>
    </row>
    <row r="51" spans="1:16" ht="12.75">
      <c r="A51" s="26" t="s">
        <v>60</v>
      </c>
      <c s="31" t="s">
        <v>52</v>
      </c>
      <c s="31" t="s">
        <v>895</v>
      </c>
      <c s="26" t="s">
        <v>66</v>
      </c>
      <c s="32" t="s">
        <v>896</v>
      </c>
      <c s="33" t="s">
        <v>63</v>
      </c>
      <c s="34">
        <v>1</v>
      </c>
      <c s="35">
        <v>0</v>
      </c>
      <c s="35">
        <f>ROUND(ROUND(H51,2)*ROUND(G51,3),2)</f>
      </c>
      <c s="33" t="s">
        <v>888</v>
      </c>
      <c r="O51">
        <f>(I51*21)/100</f>
      </c>
      <c t="s">
        <v>33</v>
      </c>
    </row>
    <row r="52" spans="1:5" ht="12.75">
      <c r="A52" s="36" t="s">
        <v>65</v>
      </c>
      <c r="E52" s="37" t="s">
        <v>66</v>
      </c>
    </row>
    <row r="53" spans="1:5" ht="76.5">
      <c r="A53" s="38" t="s">
        <v>67</v>
      </c>
      <c r="E53" s="39" t="s">
        <v>897</v>
      </c>
    </row>
    <row r="54" spans="1:5" ht="25.5">
      <c r="A54" t="s">
        <v>69</v>
      </c>
      <c r="E54" s="37" t="s">
        <v>898</v>
      </c>
    </row>
    <row r="55" spans="1:16" ht="12.75">
      <c r="A55" s="26" t="s">
        <v>60</v>
      </c>
      <c s="31" t="s">
        <v>54</v>
      </c>
      <c s="31" t="s">
        <v>899</v>
      </c>
      <c s="26" t="s">
        <v>66</v>
      </c>
      <c s="32" t="s">
        <v>900</v>
      </c>
      <c s="33" t="s">
        <v>85</v>
      </c>
      <c s="34">
        <v>30</v>
      </c>
      <c s="35">
        <v>0</v>
      </c>
      <c s="35">
        <f>ROUND(ROUND(H55,2)*ROUND(G55,3),2)</f>
      </c>
      <c s="33" t="s">
        <v>888</v>
      </c>
      <c r="O55">
        <f>(I55*21)/100</f>
      </c>
      <c t="s">
        <v>33</v>
      </c>
    </row>
    <row r="56" spans="1:5" ht="12.75">
      <c r="A56" s="36" t="s">
        <v>65</v>
      </c>
      <c r="E56" s="37" t="s">
        <v>66</v>
      </c>
    </row>
    <row r="57" spans="1:5" ht="63.75">
      <c r="A57" s="38" t="s">
        <v>67</v>
      </c>
      <c r="E57" s="39" t="s">
        <v>901</v>
      </c>
    </row>
    <row r="58" spans="1:5" ht="153">
      <c r="A58" t="s">
        <v>69</v>
      </c>
      <c r="E58" s="37" t="s">
        <v>902</v>
      </c>
    </row>
    <row r="59" spans="1:18" ht="12.75" customHeight="1">
      <c r="A59" s="6" t="s">
        <v>58</v>
      </c>
      <c s="6"/>
      <c s="41" t="s">
        <v>427</v>
      </c>
      <c s="6"/>
      <c s="29" t="s">
        <v>903</v>
      </c>
      <c s="6"/>
      <c s="6"/>
      <c s="6"/>
      <c s="42">
        <f>0+Q59</f>
      </c>
      <c s="6"/>
      <c r="O59">
        <f>0+R59</f>
      </c>
      <c r="Q59">
        <f>0+I60+I64+I68+I72</f>
      </c>
      <c>
        <f>0+O60+O64+O68+O72</f>
      </c>
    </row>
    <row r="60" spans="1:16" ht="12.75">
      <c r="A60" s="26" t="s">
        <v>60</v>
      </c>
      <c s="31" t="s">
        <v>104</v>
      </c>
      <c s="31" t="s">
        <v>904</v>
      </c>
      <c s="26" t="s">
        <v>66</v>
      </c>
      <c s="32" t="s">
        <v>905</v>
      </c>
      <c s="33" t="s">
        <v>94</v>
      </c>
      <c s="34">
        <v>26.4</v>
      </c>
      <c s="35">
        <v>0</v>
      </c>
      <c s="35">
        <f>ROUND(ROUND(H60,2)*ROUND(G60,3),2)</f>
      </c>
      <c s="33" t="s">
        <v>64</v>
      </c>
      <c r="O60">
        <f>(I60*21)/100</f>
      </c>
      <c t="s">
        <v>33</v>
      </c>
    </row>
    <row r="61" spans="1:5" ht="12.75">
      <c r="A61" s="36" t="s">
        <v>65</v>
      </c>
      <c r="E61" s="37" t="s">
        <v>66</v>
      </c>
    </row>
    <row r="62" spans="1:5" ht="63.75">
      <c r="A62" s="38" t="s">
        <v>67</v>
      </c>
      <c r="E62" s="39" t="s">
        <v>906</v>
      </c>
    </row>
    <row r="63" spans="1:5" ht="140.25">
      <c r="A63" t="s">
        <v>69</v>
      </c>
      <c r="E63" s="37" t="s">
        <v>907</v>
      </c>
    </row>
    <row r="64" spans="1:16" ht="12.75">
      <c r="A64" s="26" t="s">
        <v>60</v>
      </c>
      <c s="31" t="s">
        <v>108</v>
      </c>
      <c s="31" t="s">
        <v>908</v>
      </c>
      <c s="26" t="s">
        <v>66</v>
      </c>
      <c s="32" t="s">
        <v>909</v>
      </c>
      <c s="33" t="s">
        <v>81</v>
      </c>
      <c s="34">
        <v>1</v>
      </c>
      <c s="35">
        <v>0</v>
      </c>
      <c s="35">
        <f>ROUND(ROUND(H64,2)*ROUND(G64,3),2)</f>
      </c>
      <c s="33" t="s">
        <v>64</v>
      </c>
      <c r="O64">
        <f>(I64*21)/100</f>
      </c>
      <c t="s">
        <v>33</v>
      </c>
    </row>
    <row r="65" spans="1:5" ht="12.75">
      <c r="A65" s="36" t="s">
        <v>65</v>
      </c>
      <c r="E65" s="37" t="s">
        <v>66</v>
      </c>
    </row>
    <row r="66" spans="1:5" ht="63.75">
      <c r="A66" s="38" t="s">
        <v>67</v>
      </c>
      <c r="E66" s="39" t="s">
        <v>910</v>
      </c>
    </row>
    <row r="67" spans="1:5" ht="89.25">
      <c r="A67" t="s">
        <v>69</v>
      </c>
      <c r="E67" s="37" t="s">
        <v>911</v>
      </c>
    </row>
    <row r="68" spans="1:16" ht="12.75">
      <c r="A68" s="26" t="s">
        <v>60</v>
      </c>
      <c s="31" t="s">
        <v>113</v>
      </c>
      <c s="31" t="s">
        <v>912</v>
      </c>
      <c s="26" t="s">
        <v>66</v>
      </c>
      <c s="32" t="s">
        <v>913</v>
      </c>
      <c s="33" t="s">
        <v>81</v>
      </c>
      <c s="34">
        <v>2</v>
      </c>
      <c s="35">
        <v>0</v>
      </c>
      <c s="35">
        <f>ROUND(ROUND(H68,2)*ROUND(G68,3),2)</f>
      </c>
      <c s="33" t="s">
        <v>64</v>
      </c>
      <c r="O68">
        <f>(I68*21)/100</f>
      </c>
      <c t="s">
        <v>33</v>
      </c>
    </row>
    <row r="69" spans="1:5" ht="12.75">
      <c r="A69" s="36" t="s">
        <v>65</v>
      </c>
      <c r="E69" s="37" t="s">
        <v>66</v>
      </c>
    </row>
    <row r="70" spans="1:5" ht="63.75">
      <c r="A70" s="38" t="s">
        <v>67</v>
      </c>
      <c r="E70" s="39" t="s">
        <v>914</v>
      </c>
    </row>
    <row r="71" spans="1:5" ht="127.5">
      <c r="A71" t="s">
        <v>69</v>
      </c>
      <c r="E71" s="37" t="s">
        <v>915</v>
      </c>
    </row>
    <row r="72" spans="1:16" ht="12.75">
      <c r="A72" s="26" t="s">
        <v>60</v>
      </c>
      <c s="31" t="s">
        <v>116</v>
      </c>
      <c s="31" t="s">
        <v>916</v>
      </c>
      <c s="26" t="s">
        <v>66</v>
      </c>
      <c s="32" t="s">
        <v>917</v>
      </c>
      <c s="33" t="s">
        <v>81</v>
      </c>
      <c s="34">
        <v>2</v>
      </c>
      <c s="35">
        <v>0</v>
      </c>
      <c s="35">
        <f>ROUND(ROUND(H72,2)*ROUND(G72,3),2)</f>
      </c>
      <c s="33" t="s">
        <v>64</v>
      </c>
      <c r="O72">
        <f>(I72*21)/100</f>
      </c>
      <c t="s">
        <v>33</v>
      </c>
    </row>
    <row r="73" spans="1:5" ht="12.75">
      <c r="A73" s="36" t="s">
        <v>65</v>
      </c>
      <c r="E73" s="37" t="s">
        <v>66</v>
      </c>
    </row>
    <row r="74" spans="1:5" ht="51">
      <c r="A74" s="38" t="s">
        <v>67</v>
      </c>
      <c r="E74" s="39" t="s">
        <v>918</v>
      </c>
    </row>
    <row r="75" spans="1:5" ht="114.75">
      <c r="A75" t="s">
        <v>69</v>
      </c>
      <c r="E75" s="37" t="s">
        <v>919</v>
      </c>
    </row>
    <row r="76" spans="1:18" ht="12.75" customHeight="1">
      <c r="A76" s="6" t="s">
        <v>58</v>
      </c>
      <c s="6"/>
      <c s="41" t="s">
        <v>440</v>
      </c>
      <c s="6"/>
      <c s="29" t="s">
        <v>920</v>
      </c>
      <c s="6"/>
      <c s="6"/>
      <c s="6"/>
      <c s="42">
        <f>0+Q76</f>
      </c>
      <c s="6"/>
      <c r="O76">
        <f>0+R76</f>
      </c>
      <c r="Q76">
        <f>0+I77+I81+I85</f>
      </c>
      <c>
        <f>0+O77+O81+O85</f>
      </c>
    </row>
    <row r="77" spans="1:16" ht="12.75">
      <c r="A77" s="26" t="s">
        <v>60</v>
      </c>
      <c s="31" t="s">
        <v>120</v>
      </c>
      <c s="31" t="s">
        <v>921</v>
      </c>
      <c s="26" t="s">
        <v>66</v>
      </c>
      <c s="32" t="s">
        <v>922</v>
      </c>
      <c s="33" t="s">
        <v>516</v>
      </c>
      <c s="34">
        <v>93.4</v>
      </c>
      <c s="35">
        <v>0</v>
      </c>
      <c s="35">
        <f>ROUND(ROUND(H77,2)*ROUND(G77,3),2)</f>
      </c>
      <c s="33" t="s">
        <v>64</v>
      </c>
      <c r="O77">
        <f>(I77*21)/100</f>
      </c>
      <c t="s">
        <v>33</v>
      </c>
    </row>
    <row r="78" spans="1:5" ht="12.75">
      <c r="A78" s="36" t="s">
        <v>65</v>
      </c>
      <c r="E78" s="37" t="s">
        <v>66</v>
      </c>
    </row>
    <row r="79" spans="1:5" ht="63.75">
      <c r="A79" s="38" t="s">
        <v>67</v>
      </c>
      <c r="E79" s="39" t="s">
        <v>923</v>
      </c>
    </row>
    <row r="80" spans="1:5" ht="140.25">
      <c r="A80" t="s">
        <v>69</v>
      </c>
      <c r="E80" s="37" t="s">
        <v>924</v>
      </c>
    </row>
    <row r="81" spans="1:16" ht="25.5">
      <c r="A81" s="26" t="s">
        <v>60</v>
      </c>
      <c s="31" t="s">
        <v>123</v>
      </c>
      <c s="31" t="s">
        <v>925</v>
      </c>
      <c s="26" t="s">
        <v>66</v>
      </c>
      <c s="32" t="s">
        <v>926</v>
      </c>
      <c s="33" t="s">
        <v>94</v>
      </c>
      <c s="34">
        <v>37.8</v>
      </c>
      <c s="35">
        <v>0</v>
      </c>
      <c s="35">
        <f>ROUND(ROUND(H81,2)*ROUND(G81,3),2)</f>
      </c>
      <c s="33" t="s">
        <v>64</v>
      </c>
      <c r="O81">
        <f>(I81*21)/100</f>
      </c>
      <c t="s">
        <v>33</v>
      </c>
    </row>
    <row r="82" spans="1:5" ht="12.75">
      <c r="A82" s="36" t="s">
        <v>65</v>
      </c>
      <c r="E82" s="37" t="s">
        <v>66</v>
      </c>
    </row>
    <row r="83" spans="1:5" ht="63.75">
      <c r="A83" s="38" t="s">
        <v>67</v>
      </c>
      <c r="E83" s="39" t="s">
        <v>927</v>
      </c>
    </row>
    <row r="84" spans="1:5" ht="204">
      <c r="A84" t="s">
        <v>69</v>
      </c>
      <c r="E84" s="37" t="s">
        <v>928</v>
      </c>
    </row>
    <row r="85" spans="1:16" ht="12.75">
      <c r="A85" s="26" t="s">
        <v>60</v>
      </c>
      <c s="31" t="s">
        <v>127</v>
      </c>
      <c s="31" t="s">
        <v>929</v>
      </c>
      <c s="26" t="s">
        <v>66</v>
      </c>
      <c s="32" t="s">
        <v>930</v>
      </c>
      <c s="33" t="s">
        <v>81</v>
      </c>
      <c s="34">
        <v>1</v>
      </c>
      <c s="35">
        <v>0</v>
      </c>
      <c s="35">
        <f>ROUND(ROUND(H85,2)*ROUND(G85,3),2)</f>
      </c>
      <c s="33" t="s">
        <v>64</v>
      </c>
      <c r="O85">
        <f>(I85*21)/100</f>
      </c>
      <c t="s">
        <v>33</v>
      </c>
    </row>
    <row r="86" spans="1:5" ht="12.75">
      <c r="A86" s="36" t="s">
        <v>65</v>
      </c>
      <c r="E86" s="37" t="s">
        <v>66</v>
      </c>
    </row>
    <row r="87" spans="1:5" ht="63.75">
      <c r="A87" s="38" t="s">
        <v>67</v>
      </c>
      <c r="E87" s="39" t="s">
        <v>931</v>
      </c>
    </row>
    <row r="88" spans="1:5" ht="127.5">
      <c r="A88" t="s">
        <v>69</v>
      </c>
      <c r="E88" s="37" t="s">
        <v>932</v>
      </c>
    </row>
    <row r="89" spans="1:18" ht="12.75" customHeight="1">
      <c r="A89" s="6" t="s">
        <v>58</v>
      </c>
      <c s="6"/>
      <c s="41" t="s">
        <v>817</v>
      </c>
      <c s="6"/>
      <c s="29" t="s">
        <v>818</v>
      </c>
      <c s="6"/>
      <c s="6"/>
      <c s="6"/>
      <c s="42">
        <f>0+Q89</f>
      </c>
      <c s="6"/>
      <c r="O89">
        <f>0+R89</f>
      </c>
      <c r="Q89">
        <f>0+I90+I94+I98+I102+I106+I110+I114</f>
      </c>
      <c>
        <f>0+O90+O94+O98+O102+O106+O110+O114</f>
      </c>
    </row>
    <row r="90" spans="1:16" ht="38.25">
      <c r="A90" s="26" t="s">
        <v>60</v>
      </c>
      <c s="31" t="s">
        <v>131</v>
      </c>
      <c s="31" t="s">
        <v>933</v>
      </c>
      <c s="26" t="s">
        <v>419</v>
      </c>
      <c s="32" t="s">
        <v>934</v>
      </c>
      <c s="33" t="s">
        <v>822</v>
      </c>
      <c s="34">
        <v>61.94</v>
      </c>
      <c s="35">
        <v>0</v>
      </c>
      <c s="35">
        <f>ROUND(ROUND(H90,2)*ROUND(G90,3),2)</f>
      </c>
      <c s="33" t="s">
        <v>457</v>
      </c>
      <c r="O90">
        <f>(I90*21)/100</f>
      </c>
      <c t="s">
        <v>33</v>
      </c>
    </row>
    <row r="91" spans="1:5" ht="12.75">
      <c r="A91" s="36" t="s">
        <v>65</v>
      </c>
      <c r="E91" s="37" t="s">
        <v>823</v>
      </c>
    </row>
    <row r="92" spans="1:5" ht="51">
      <c r="A92" s="38" t="s">
        <v>67</v>
      </c>
      <c r="E92" s="39" t="s">
        <v>935</v>
      </c>
    </row>
    <row r="93" spans="1:5" ht="114.75">
      <c r="A93" t="s">
        <v>69</v>
      </c>
      <c r="E93" s="37" t="s">
        <v>838</v>
      </c>
    </row>
    <row r="94" spans="1:16" ht="38.25">
      <c r="A94" s="26" t="s">
        <v>60</v>
      </c>
      <c s="31" t="s">
        <v>135</v>
      </c>
      <c s="31" t="s">
        <v>826</v>
      </c>
      <c s="26" t="s">
        <v>419</v>
      </c>
      <c s="32" t="s">
        <v>936</v>
      </c>
      <c s="33" t="s">
        <v>822</v>
      </c>
      <c s="34">
        <v>0.05</v>
      </c>
      <c s="35">
        <v>0</v>
      </c>
      <c s="35">
        <f>ROUND(ROUND(H94,2)*ROUND(G94,3),2)</f>
      </c>
      <c s="33" t="s">
        <v>888</v>
      </c>
      <c r="O94">
        <f>(I94*21)/100</f>
      </c>
      <c t="s">
        <v>33</v>
      </c>
    </row>
    <row r="95" spans="1:5" ht="12.75">
      <c r="A95" s="36" t="s">
        <v>65</v>
      </c>
      <c r="E95" s="37" t="s">
        <v>823</v>
      </c>
    </row>
    <row r="96" spans="1:5" ht="51">
      <c r="A96" s="38" t="s">
        <v>67</v>
      </c>
      <c r="E96" s="39" t="s">
        <v>937</v>
      </c>
    </row>
    <row r="97" spans="1:5" ht="127.5">
      <c r="A97" t="s">
        <v>69</v>
      </c>
      <c r="E97" s="37" t="s">
        <v>938</v>
      </c>
    </row>
    <row r="98" spans="1:16" ht="38.25">
      <c r="A98" s="26" t="s">
        <v>60</v>
      </c>
      <c s="31" t="s">
        <v>139</v>
      </c>
      <c s="31" t="s">
        <v>939</v>
      </c>
      <c s="26" t="s">
        <v>419</v>
      </c>
      <c s="32" t="s">
        <v>940</v>
      </c>
      <c s="33" t="s">
        <v>822</v>
      </c>
      <c s="34">
        <v>196.14</v>
      </c>
      <c s="35">
        <v>0</v>
      </c>
      <c s="35">
        <f>ROUND(ROUND(H98,2)*ROUND(G98,3),2)</f>
      </c>
      <c s="33" t="s">
        <v>888</v>
      </c>
      <c r="O98">
        <f>(I98*21)/100</f>
      </c>
      <c t="s">
        <v>33</v>
      </c>
    </row>
    <row r="99" spans="1:5" ht="12.75">
      <c r="A99" s="36" t="s">
        <v>65</v>
      </c>
      <c r="E99" s="37" t="s">
        <v>823</v>
      </c>
    </row>
    <row r="100" spans="1:5" ht="51">
      <c r="A100" s="38" t="s">
        <v>67</v>
      </c>
      <c r="E100" s="39" t="s">
        <v>941</v>
      </c>
    </row>
    <row r="101" spans="1:5" ht="127.5">
      <c r="A101" t="s">
        <v>69</v>
      </c>
      <c r="E101" s="37" t="s">
        <v>938</v>
      </c>
    </row>
    <row r="102" spans="1:16" ht="25.5">
      <c r="A102" s="26" t="s">
        <v>60</v>
      </c>
      <c s="31" t="s">
        <v>143</v>
      </c>
      <c s="31" t="s">
        <v>942</v>
      </c>
      <c s="26" t="s">
        <v>419</v>
      </c>
      <c s="32" t="s">
        <v>943</v>
      </c>
      <c s="33" t="s">
        <v>822</v>
      </c>
      <c s="34">
        <v>17</v>
      </c>
      <c s="35">
        <v>0</v>
      </c>
      <c s="35">
        <f>ROUND(ROUND(H102,2)*ROUND(G102,3),2)</f>
      </c>
      <c s="33" t="s">
        <v>888</v>
      </c>
      <c r="O102">
        <f>(I102*21)/100</f>
      </c>
      <c t="s">
        <v>33</v>
      </c>
    </row>
    <row r="103" spans="1:5" ht="12.75">
      <c r="A103" s="36" t="s">
        <v>65</v>
      </c>
      <c r="E103" s="37" t="s">
        <v>823</v>
      </c>
    </row>
    <row r="104" spans="1:5" ht="38.25">
      <c r="A104" s="38" t="s">
        <v>67</v>
      </c>
      <c r="E104" s="39" t="s">
        <v>944</v>
      </c>
    </row>
    <row r="105" spans="1:5" ht="127.5">
      <c r="A105" t="s">
        <v>69</v>
      </c>
      <c r="E105" s="37" t="s">
        <v>938</v>
      </c>
    </row>
    <row r="106" spans="1:16" ht="38.25">
      <c r="A106" s="26" t="s">
        <v>60</v>
      </c>
      <c s="31" t="s">
        <v>147</v>
      </c>
      <c s="31" t="s">
        <v>945</v>
      </c>
      <c s="26" t="s">
        <v>419</v>
      </c>
      <c s="32" t="s">
        <v>946</v>
      </c>
      <c s="33" t="s">
        <v>822</v>
      </c>
      <c s="34">
        <v>0.013</v>
      </c>
      <c s="35">
        <v>0</v>
      </c>
      <c s="35">
        <f>ROUND(ROUND(H106,2)*ROUND(G106,3),2)</f>
      </c>
      <c s="33" t="s">
        <v>888</v>
      </c>
      <c r="O106">
        <f>(I106*21)/100</f>
      </c>
      <c t="s">
        <v>33</v>
      </c>
    </row>
    <row r="107" spans="1:5" ht="12.75">
      <c r="A107" s="36" t="s">
        <v>65</v>
      </c>
      <c r="E107" s="37" t="s">
        <v>823</v>
      </c>
    </row>
    <row r="108" spans="1:5" ht="38.25">
      <c r="A108" s="38" t="s">
        <v>67</v>
      </c>
      <c r="E108" s="39" t="s">
        <v>947</v>
      </c>
    </row>
    <row r="109" spans="1:5" ht="127.5">
      <c r="A109" t="s">
        <v>69</v>
      </c>
      <c r="E109" s="37" t="s">
        <v>938</v>
      </c>
    </row>
    <row r="110" spans="1:16" ht="38.25">
      <c r="A110" s="26" t="s">
        <v>60</v>
      </c>
      <c s="31" t="s">
        <v>150</v>
      </c>
      <c s="31" t="s">
        <v>948</v>
      </c>
      <c s="26" t="s">
        <v>419</v>
      </c>
      <c s="32" t="s">
        <v>949</v>
      </c>
      <c s="33" t="s">
        <v>822</v>
      </c>
      <c s="34">
        <v>0.025</v>
      </c>
      <c s="35">
        <v>0</v>
      </c>
      <c s="35">
        <f>ROUND(ROUND(H110,2)*ROUND(G110,3),2)</f>
      </c>
      <c s="33" t="s">
        <v>888</v>
      </c>
      <c r="O110">
        <f>(I110*21)/100</f>
      </c>
      <c t="s">
        <v>33</v>
      </c>
    </row>
    <row r="111" spans="1:5" ht="12.75">
      <c r="A111" s="36" t="s">
        <v>65</v>
      </c>
      <c r="E111" s="37" t="s">
        <v>823</v>
      </c>
    </row>
    <row r="112" spans="1:5" ht="38.25">
      <c r="A112" s="38" t="s">
        <v>67</v>
      </c>
      <c r="E112" s="39" t="s">
        <v>950</v>
      </c>
    </row>
    <row r="113" spans="1:5" ht="127.5">
      <c r="A113" t="s">
        <v>69</v>
      </c>
      <c r="E113" s="37" t="s">
        <v>938</v>
      </c>
    </row>
    <row r="114" spans="1:16" ht="25.5">
      <c r="A114" s="26" t="s">
        <v>60</v>
      </c>
      <c s="31" t="s">
        <v>153</v>
      </c>
      <c s="31" t="s">
        <v>840</v>
      </c>
      <c s="26" t="s">
        <v>419</v>
      </c>
      <c s="32" t="s">
        <v>841</v>
      </c>
      <c s="33" t="s">
        <v>822</v>
      </c>
      <c s="34">
        <v>5.6</v>
      </c>
      <c s="35">
        <v>0</v>
      </c>
      <c s="35">
        <f>ROUND(ROUND(H114,2)*ROUND(G114,3),2)</f>
      </c>
      <c s="33" t="s">
        <v>888</v>
      </c>
      <c r="O114">
        <f>(I114*21)/100</f>
      </c>
      <c t="s">
        <v>33</v>
      </c>
    </row>
    <row r="115" spans="1:5" ht="12.75">
      <c r="A115" s="36" t="s">
        <v>65</v>
      </c>
      <c r="E115" s="37" t="s">
        <v>823</v>
      </c>
    </row>
    <row r="116" spans="1:5" ht="38.25">
      <c r="A116" s="38" t="s">
        <v>67</v>
      </c>
      <c r="E116" s="39" t="s">
        <v>951</v>
      </c>
    </row>
    <row r="117" spans="1:5" ht="127.5">
      <c r="A117" t="s">
        <v>69</v>
      </c>
      <c r="E117" s="37" t="s">
        <v>938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952</v>
      </c>
      <c s="43">
        <f>0+I12+I29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845</v>
      </c>
      <c s="1"/>
      <c s="14" t="s">
        <v>846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847</v>
      </c>
      <c s="1"/>
      <c s="14" t="s">
        <v>848</v>
      </c>
      <c s="1"/>
      <c s="1"/>
      <c s="1"/>
      <c s="1"/>
      <c s="1"/>
    </row>
    <row r="7" spans="1:10" ht="12.75" customHeight="1">
      <c r="A7" t="s">
        <v>27</v>
      </c>
      <c s="12" t="s">
        <v>18</v>
      </c>
      <c s="13" t="s">
        <v>849</v>
      </c>
      <c s="1"/>
      <c s="14" t="s">
        <v>850</v>
      </c>
      <c s="1"/>
      <c s="1"/>
      <c s="1"/>
      <c s="1"/>
      <c s="1"/>
    </row>
    <row r="8" spans="1:10" ht="12.75" customHeight="1">
      <c r="A8" t="s">
        <v>851</v>
      </c>
      <c s="16" t="s">
        <v>28</v>
      </c>
      <c s="17" t="s">
        <v>952</v>
      </c>
      <c s="6"/>
      <c s="18" t="s">
        <v>953</v>
      </c>
      <c s="6"/>
      <c s="6"/>
      <c s="6"/>
      <c s="6"/>
      <c s="6"/>
    </row>
    <row r="9" spans="1:10" ht="12.75" customHeight="1">
      <c r="A9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10" spans="1:10" ht="12.75" customHeight="1">
      <c r="A10" s="15"/>
      <c s="15"/>
      <c s="15"/>
      <c s="15"/>
      <c s="15"/>
      <c s="15"/>
      <c s="15"/>
      <c s="15" t="s">
        <v>49</v>
      </c>
      <c s="15" t="s">
        <v>51</v>
      </c>
      <c s="15"/>
    </row>
    <row r="11" spans="1:10" ht="12.75" customHeight="1">
      <c r="A11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2" spans="1:18" ht="12.75" customHeight="1">
      <c r="A12" s="27" t="s">
        <v>58</v>
      </c>
      <c s="27"/>
      <c s="28" t="s">
        <v>263</v>
      </c>
      <c s="27"/>
      <c s="29" t="s">
        <v>862</v>
      </c>
      <c s="27"/>
      <c s="27"/>
      <c s="27"/>
      <c s="30">
        <f>0+Q12</f>
      </c>
      <c s="27"/>
      <c r="O12">
        <f>0+R12</f>
      </c>
      <c r="Q12">
        <f>0+I13+I17+I21+I25</f>
      </c>
      <c>
        <f>0+O13+O17+O21+O25</f>
      </c>
    </row>
    <row r="13" spans="1:16" ht="12.75">
      <c r="A13" s="26" t="s">
        <v>60</v>
      </c>
      <c s="31" t="s">
        <v>39</v>
      </c>
      <c s="31" t="s">
        <v>867</v>
      </c>
      <c s="26" t="s">
        <v>66</v>
      </c>
      <c s="32" t="s">
        <v>868</v>
      </c>
      <c s="33" t="s">
        <v>516</v>
      </c>
      <c s="34">
        <v>41.288</v>
      </c>
      <c s="35">
        <v>0</v>
      </c>
      <c s="35">
        <f>ROUND(ROUND(H13,2)*ROUND(G13,3),2)</f>
      </c>
      <c s="33" t="s">
        <v>64</v>
      </c>
      <c r="O13">
        <f>(I13*21)/100</f>
      </c>
      <c t="s">
        <v>33</v>
      </c>
    </row>
    <row r="14" spans="1:5" ht="12.75">
      <c r="A14" s="36" t="s">
        <v>65</v>
      </c>
      <c r="E14" s="37" t="s">
        <v>66</v>
      </c>
    </row>
    <row r="15" spans="1:5" ht="63.75">
      <c r="A15" s="38" t="s">
        <v>67</v>
      </c>
      <c r="E15" s="39" t="s">
        <v>955</v>
      </c>
    </row>
    <row r="16" spans="1:5" ht="89.25">
      <c r="A16" t="s">
        <v>69</v>
      </c>
      <c r="E16" s="37" t="s">
        <v>866</v>
      </c>
    </row>
    <row r="17" spans="1:16" ht="25.5">
      <c r="A17" s="26" t="s">
        <v>60</v>
      </c>
      <c s="31" t="s">
        <v>33</v>
      </c>
      <c s="31" t="s">
        <v>956</v>
      </c>
      <c s="26" t="s">
        <v>66</v>
      </c>
      <c s="32" t="s">
        <v>957</v>
      </c>
      <c s="33" t="s">
        <v>94</v>
      </c>
      <c s="34">
        <v>275.25</v>
      </c>
      <c s="35">
        <v>0</v>
      </c>
      <c s="35">
        <f>ROUND(ROUND(H17,2)*ROUND(G17,3),2)</f>
      </c>
      <c s="33" t="s">
        <v>64</v>
      </c>
      <c r="O17">
        <f>(I17*21)/100</f>
      </c>
      <c t="s">
        <v>33</v>
      </c>
    </row>
    <row r="18" spans="1:5" ht="12.75">
      <c r="A18" s="36" t="s">
        <v>65</v>
      </c>
      <c r="E18" s="37" t="s">
        <v>66</v>
      </c>
    </row>
    <row r="19" spans="1:5" ht="63.75">
      <c r="A19" s="38" t="s">
        <v>67</v>
      </c>
      <c r="E19" s="39" t="s">
        <v>958</v>
      </c>
    </row>
    <row r="20" spans="1:5" ht="255">
      <c r="A20" t="s">
        <v>69</v>
      </c>
      <c r="E20" s="37" t="s">
        <v>959</v>
      </c>
    </row>
    <row r="21" spans="1:16" ht="25.5">
      <c r="A21" s="26" t="s">
        <v>60</v>
      </c>
      <c s="31" t="s">
        <v>32</v>
      </c>
      <c s="31" t="s">
        <v>960</v>
      </c>
      <c s="26" t="s">
        <v>66</v>
      </c>
      <c s="32" t="s">
        <v>961</v>
      </c>
      <c s="33" t="s">
        <v>962</v>
      </c>
      <c s="34">
        <v>1</v>
      </c>
      <c s="35">
        <v>0</v>
      </c>
      <c s="35">
        <f>ROUND(ROUND(H21,2)*ROUND(G21,3),2)</f>
      </c>
      <c s="33" t="s">
        <v>457</v>
      </c>
      <c r="O21">
        <f>(I21*21)/100</f>
      </c>
      <c t="s">
        <v>33</v>
      </c>
    </row>
    <row r="22" spans="1:5" ht="12.75">
      <c r="A22" s="36" t="s">
        <v>65</v>
      </c>
      <c r="E22" s="37" t="s">
        <v>66</v>
      </c>
    </row>
    <row r="23" spans="1:5" ht="63.75">
      <c r="A23" s="38" t="s">
        <v>67</v>
      </c>
      <c r="E23" s="39" t="s">
        <v>963</v>
      </c>
    </row>
    <row r="24" spans="1:5" ht="38.25">
      <c r="A24" t="s">
        <v>69</v>
      </c>
      <c r="E24" s="37" t="s">
        <v>964</v>
      </c>
    </row>
    <row r="25" spans="1:16" ht="12.75">
      <c r="A25" s="26" t="s">
        <v>60</v>
      </c>
      <c s="31" t="s">
        <v>43</v>
      </c>
      <c s="31" t="s">
        <v>965</v>
      </c>
      <c s="26" t="s">
        <v>66</v>
      </c>
      <c s="32" t="s">
        <v>966</v>
      </c>
      <c s="33" t="s">
        <v>967</v>
      </c>
      <c s="34">
        <v>1</v>
      </c>
      <c s="35">
        <v>0</v>
      </c>
      <c s="35">
        <f>ROUND(ROUND(H25,2)*ROUND(G25,3),2)</f>
      </c>
      <c s="33" t="s">
        <v>457</v>
      </c>
      <c r="O25">
        <f>(I25*21)/100</f>
      </c>
      <c t="s">
        <v>33</v>
      </c>
    </row>
    <row r="26" spans="1:5" ht="12.75">
      <c r="A26" s="36" t="s">
        <v>65</v>
      </c>
      <c r="E26" s="37" t="s">
        <v>66</v>
      </c>
    </row>
    <row r="27" spans="1:5" ht="25.5">
      <c r="A27" s="38" t="s">
        <v>67</v>
      </c>
      <c r="E27" s="39" t="s">
        <v>968</v>
      </c>
    </row>
    <row r="28" spans="1:5" ht="12.75">
      <c r="A28" t="s">
        <v>69</v>
      </c>
      <c r="E28" s="37" t="s">
        <v>969</v>
      </c>
    </row>
    <row r="29" spans="1:18" ht="12.75" customHeight="1">
      <c r="A29" s="6" t="s">
        <v>58</v>
      </c>
      <c s="6"/>
      <c s="41" t="s">
        <v>50</v>
      </c>
      <c s="6"/>
      <c s="29" t="s">
        <v>891</v>
      </c>
      <c s="6"/>
      <c s="6"/>
      <c s="6"/>
      <c s="42">
        <f>0+Q29</f>
      </c>
      <c s="6"/>
      <c r="O29">
        <f>0+R29</f>
      </c>
      <c r="Q29">
        <f>0+I30+I34</f>
      </c>
      <c>
        <f>0+O30+O34</f>
      </c>
    </row>
    <row r="30" spans="1:16" ht="25.5">
      <c r="A30" s="26" t="s">
        <v>60</v>
      </c>
      <c s="31" t="s">
        <v>45</v>
      </c>
      <c s="31" t="s">
        <v>970</v>
      </c>
      <c s="26" t="s">
        <v>66</v>
      </c>
      <c s="32" t="s">
        <v>971</v>
      </c>
      <c s="33" t="s">
        <v>85</v>
      </c>
      <c s="34">
        <v>95</v>
      </c>
      <c s="35">
        <v>0</v>
      </c>
      <c s="35">
        <f>ROUND(ROUND(H30,2)*ROUND(G30,3),2)</f>
      </c>
      <c s="33" t="s">
        <v>64</v>
      </c>
      <c r="O30">
        <f>(I30*21)/100</f>
      </c>
      <c t="s">
        <v>33</v>
      </c>
    </row>
    <row r="31" spans="1:5" ht="12.75">
      <c r="A31" s="36" t="s">
        <v>65</v>
      </c>
      <c r="E31" s="37" t="s">
        <v>66</v>
      </c>
    </row>
    <row r="32" spans="1:5" ht="51">
      <c r="A32" s="38" t="s">
        <v>67</v>
      </c>
      <c r="E32" s="39" t="s">
        <v>972</v>
      </c>
    </row>
    <row r="33" spans="1:5" ht="178.5">
      <c r="A33" t="s">
        <v>69</v>
      </c>
      <c r="E33" s="37" t="s">
        <v>973</v>
      </c>
    </row>
    <row r="34" spans="1:16" ht="12.75">
      <c r="A34" s="26" t="s">
        <v>60</v>
      </c>
      <c s="31" t="s">
        <v>47</v>
      </c>
      <c s="31" t="s">
        <v>974</v>
      </c>
      <c s="26" t="s">
        <v>66</v>
      </c>
      <c s="32" t="s">
        <v>975</v>
      </c>
      <c s="33" t="s">
        <v>85</v>
      </c>
      <c s="34">
        <v>95</v>
      </c>
      <c s="35">
        <v>0</v>
      </c>
      <c s="35">
        <f>ROUND(ROUND(H34,2)*ROUND(G34,3),2)</f>
      </c>
      <c s="33" t="s">
        <v>64</v>
      </c>
      <c r="O34">
        <f>(I34*21)/100</f>
      </c>
      <c t="s">
        <v>33</v>
      </c>
    </row>
    <row r="35" spans="1:5" ht="12.75">
      <c r="A35" s="36" t="s">
        <v>65</v>
      </c>
      <c r="E35" s="37" t="s">
        <v>66</v>
      </c>
    </row>
    <row r="36" spans="1:5" ht="51">
      <c r="A36" s="38" t="s">
        <v>67</v>
      </c>
      <c r="E36" s="39" t="s">
        <v>976</v>
      </c>
    </row>
    <row r="37" spans="1:5" ht="178.5">
      <c r="A37" t="s">
        <v>69</v>
      </c>
      <c r="E37" s="37" t="s">
        <v>977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0+O11+O48+O57+O66+O71+O92+O101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978</v>
      </c>
      <c s="43">
        <f>0+I11+I48+I57+I66+I71+I92+I101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845</v>
      </c>
      <c s="1"/>
      <c s="14" t="s">
        <v>846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847</v>
      </c>
      <c s="1"/>
      <c s="14" t="s">
        <v>848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978</v>
      </c>
      <c s="6"/>
      <c s="18" t="s">
        <v>979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52</v>
      </c>
      <c s="27"/>
      <c s="29" t="s">
        <v>857</v>
      </c>
      <c s="27"/>
      <c s="27"/>
      <c s="27"/>
      <c s="30">
        <f>0+Q11</f>
      </c>
      <c s="27"/>
      <c r="O11">
        <f>0+R11</f>
      </c>
      <c r="Q11">
        <f>0+I12+I16+I20+I24+I28+I32+I36+I40+I44</f>
      </c>
      <c>
        <f>0+O12+O16+O20+O24+O28+O32+O36+O40+O44</f>
      </c>
    </row>
    <row r="12" spans="1:16" ht="12.75">
      <c r="A12" s="26" t="s">
        <v>60</v>
      </c>
      <c s="31" t="s">
        <v>39</v>
      </c>
      <c s="31" t="s">
        <v>858</v>
      </c>
      <c s="26" t="s">
        <v>66</v>
      </c>
      <c s="32" t="s">
        <v>859</v>
      </c>
      <c s="33" t="s">
        <v>516</v>
      </c>
      <c s="34">
        <v>115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63.75">
      <c r="A14" s="38" t="s">
        <v>67</v>
      </c>
      <c r="E14" s="39" t="s">
        <v>981</v>
      </c>
    </row>
    <row r="15" spans="1:5" ht="369.75">
      <c r="A15" t="s">
        <v>69</v>
      </c>
      <c r="E15" s="37" t="s">
        <v>861</v>
      </c>
    </row>
    <row r="16" spans="1:16" ht="12.75">
      <c r="A16" s="26" t="s">
        <v>60</v>
      </c>
      <c s="31" t="s">
        <v>33</v>
      </c>
      <c s="31" t="s">
        <v>982</v>
      </c>
      <c s="26" t="s">
        <v>66</v>
      </c>
      <c s="32" t="s">
        <v>983</v>
      </c>
      <c s="33" t="s">
        <v>516</v>
      </c>
      <c s="34">
        <v>40.3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63.75">
      <c r="A18" s="38" t="s">
        <v>67</v>
      </c>
      <c r="E18" s="39" t="s">
        <v>984</v>
      </c>
    </row>
    <row r="19" spans="1:5" ht="369.75">
      <c r="A19" t="s">
        <v>69</v>
      </c>
      <c r="E19" s="37" t="s">
        <v>985</v>
      </c>
    </row>
    <row r="20" spans="1:16" ht="12.75">
      <c r="A20" s="26" t="s">
        <v>60</v>
      </c>
      <c s="31" t="s">
        <v>32</v>
      </c>
      <c s="31" t="s">
        <v>986</v>
      </c>
      <c s="26" t="s">
        <v>66</v>
      </c>
      <c s="32" t="s">
        <v>987</v>
      </c>
      <c s="33" t="s">
        <v>516</v>
      </c>
      <c s="34">
        <v>24.375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114.75">
      <c r="A22" s="38" t="s">
        <v>67</v>
      </c>
      <c r="E22" s="39" t="s">
        <v>988</v>
      </c>
    </row>
    <row r="23" spans="1:5" ht="306">
      <c r="A23" t="s">
        <v>69</v>
      </c>
      <c r="E23" s="37" t="s">
        <v>989</v>
      </c>
    </row>
    <row r="24" spans="1:16" ht="12.75">
      <c r="A24" s="26" t="s">
        <v>60</v>
      </c>
      <c s="31" t="s">
        <v>43</v>
      </c>
      <c s="31" t="s">
        <v>990</v>
      </c>
      <c s="26" t="s">
        <v>66</v>
      </c>
      <c s="32" t="s">
        <v>991</v>
      </c>
      <c s="33" t="s">
        <v>516</v>
      </c>
      <c s="34">
        <v>9.6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66</v>
      </c>
    </row>
    <row r="26" spans="1:5" ht="63.75">
      <c r="A26" s="38" t="s">
        <v>67</v>
      </c>
      <c r="E26" s="39" t="s">
        <v>992</v>
      </c>
    </row>
    <row r="27" spans="1:5" ht="318.75">
      <c r="A27" t="s">
        <v>69</v>
      </c>
      <c r="E27" s="37" t="s">
        <v>993</v>
      </c>
    </row>
    <row r="28" spans="1:16" ht="12.75">
      <c r="A28" s="26" t="s">
        <v>60</v>
      </c>
      <c s="31" t="s">
        <v>45</v>
      </c>
      <c s="31" t="s">
        <v>590</v>
      </c>
      <c s="26" t="s">
        <v>66</v>
      </c>
      <c s="32" t="s">
        <v>591</v>
      </c>
      <c s="33" t="s">
        <v>516</v>
      </c>
      <c s="34">
        <v>31.4</v>
      </c>
      <c s="35">
        <v>0</v>
      </c>
      <c s="35">
        <f>ROUND(ROUND(H28,2)*ROUND(G28,3),2)</f>
      </c>
      <c s="33" t="s">
        <v>64</v>
      </c>
      <c r="O28">
        <f>(I28*21)/100</f>
      </c>
      <c t="s">
        <v>33</v>
      </c>
    </row>
    <row r="29" spans="1:5" ht="12.75">
      <c r="A29" s="36" t="s">
        <v>65</v>
      </c>
      <c r="E29" s="37" t="s">
        <v>66</v>
      </c>
    </row>
    <row r="30" spans="1:5" ht="89.25">
      <c r="A30" s="38" t="s">
        <v>67</v>
      </c>
      <c r="E30" s="39" t="s">
        <v>994</v>
      </c>
    </row>
    <row r="31" spans="1:5" ht="318.75">
      <c r="A31" t="s">
        <v>69</v>
      </c>
      <c r="E31" s="37" t="s">
        <v>517</v>
      </c>
    </row>
    <row r="32" spans="1:16" ht="12.75">
      <c r="A32" s="26" t="s">
        <v>60</v>
      </c>
      <c s="31" t="s">
        <v>47</v>
      </c>
      <c s="31" t="s">
        <v>995</v>
      </c>
      <c s="26" t="s">
        <v>66</v>
      </c>
      <c s="32" t="s">
        <v>996</v>
      </c>
      <c s="33" t="s">
        <v>516</v>
      </c>
      <c s="34">
        <v>192.175</v>
      </c>
      <c s="35">
        <v>0</v>
      </c>
      <c s="35">
        <f>ROUND(ROUND(H32,2)*ROUND(G32,3),2)</f>
      </c>
      <c s="33" t="s">
        <v>64</v>
      </c>
      <c r="O32">
        <f>(I32*21)/100</f>
      </c>
      <c t="s">
        <v>33</v>
      </c>
    </row>
    <row r="33" spans="1:5" ht="12.75">
      <c r="A33" s="36" t="s">
        <v>65</v>
      </c>
      <c r="E33" s="37" t="s">
        <v>66</v>
      </c>
    </row>
    <row r="34" spans="1:5" ht="51">
      <c r="A34" s="38" t="s">
        <v>67</v>
      </c>
      <c r="E34" s="39" t="s">
        <v>997</v>
      </c>
    </row>
    <row r="35" spans="1:5" ht="191.25">
      <c r="A35" t="s">
        <v>69</v>
      </c>
      <c r="E35" s="37" t="s">
        <v>998</v>
      </c>
    </row>
    <row r="36" spans="1:16" ht="12.75">
      <c r="A36" s="26" t="s">
        <v>60</v>
      </c>
      <c s="31" t="s">
        <v>87</v>
      </c>
      <c s="31" t="s">
        <v>523</v>
      </c>
      <c s="26" t="s">
        <v>66</v>
      </c>
      <c s="32" t="s">
        <v>524</v>
      </c>
      <c s="33" t="s">
        <v>516</v>
      </c>
      <c s="34">
        <v>23.375</v>
      </c>
      <c s="35">
        <v>0</v>
      </c>
      <c s="35">
        <f>ROUND(ROUND(H36,2)*ROUND(G36,3),2)</f>
      </c>
      <c s="33" t="s">
        <v>64</v>
      </c>
      <c r="O36">
        <f>(I36*21)/100</f>
      </c>
      <c t="s">
        <v>33</v>
      </c>
    </row>
    <row r="37" spans="1:5" ht="12.75">
      <c r="A37" s="36" t="s">
        <v>65</v>
      </c>
      <c r="E37" s="37" t="s">
        <v>66</v>
      </c>
    </row>
    <row r="38" spans="1:5" ht="76.5">
      <c r="A38" s="38" t="s">
        <v>67</v>
      </c>
      <c r="E38" s="39" t="s">
        <v>999</v>
      </c>
    </row>
    <row r="39" spans="1:5" ht="229.5">
      <c r="A39" t="s">
        <v>69</v>
      </c>
      <c r="E39" s="37" t="s">
        <v>525</v>
      </c>
    </row>
    <row r="40" spans="1:16" ht="12.75">
      <c r="A40" s="26" t="s">
        <v>60</v>
      </c>
      <c s="31" t="s">
        <v>91</v>
      </c>
      <c s="31" t="s">
        <v>1000</v>
      </c>
      <c s="26" t="s">
        <v>66</v>
      </c>
      <c s="32" t="s">
        <v>1001</v>
      </c>
      <c s="33" t="s">
        <v>516</v>
      </c>
      <c s="34">
        <v>1</v>
      </c>
      <c s="35">
        <v>0</v>
      </c>
      <c s="35">
        <f>ROUND(ROUND(H40,2)*ROUND(G40,3),2)</f>
      </c>
      <c s="33" t="s">
        <v>64</v>
      </c>
      <c r="O40">
        <f>(I40*21)/100</f>
      </c>
      <c t="s">
        <v>33</v>
      </c>
    </row>
    <row r="41" spans="1:5" ht="12.75">
      <c r="A41" s="36" t="s">
        <v>65</v>
      </c>
      <c r="E41" s="37" t="s">
        <v>66</v>
      </c>
    </row>
    <row r="42" spans="1:5" ht="63.75">
      <c r="A42" s="38" t="s">
        <v>67</v>
      </c>
      <c r="E42" s="39" t="s">
        <v>1002</v>
      </c>
    </row>
    <row r="43" spans="1:5" ht="280.5">
      <c r="A43" t="s">
        <v>69</v>
      </c>
      <c r="E43" s="37" t="s">
        <v>1003</v>
      </c>
    </row>
    <row r="44" spans="1:16" ht="12.75">
      <c r="A44" s="26" t="s">
        <v>60</v>
      </c>
      <c s="31" t="s">
        <v>50</v>
      </c>
      <c s="31" t="s">
        <v>1004</v>
      </c>
      <c s="26" t="s">
        <v>66</v>
      </c>
      <c s="32" t="s">
        <v>1005</v>
      </c>
      <c s="33" t="s">
        <v>85</v>
      </c>
      <c s="34">
        <v>205.7</v>
      </c>
      <c s="35">
        <v>0</v>
      </c>
      <c s="35">
        <f>ROUND(ROUND(H44,2)*ROUND(G44,3),2)</f>
      </c>
      <c s="33" t="s">
        <v>64</v>
      </c>
      <c r="O44">
        <f>(I44*21)/100</f>
      </c>
      <c t="s">
        <v>33</v>
      </c>
    </row>
    <row r="45" spans="1:5" ht="12.75">
      <c r="A45" s="36" t="s">
        <v>65</v>
      </c>
      <c r="E45" s="37" t="s">
        <v>66</v>
      </c>
    </row>
    <row r="46" spans="1:5" ht="63.75">
      <c r="A46" s="38" t="s">
        <v>67</v>
      </c>
      <c r="E46" s="39" t="s">
        <v>1006</v>
      </c>
    </row>
    <row r="47" spans="1:5" ht="25.5">
      <c r="A47" t="s">
        <v>69</v>
      </c>
      <c r="E47" s="37" t="s">
        <v>529</v>
      </c>
    </row>
    <row r="48" spans="1:18" ht="12.75" customHeight="1">
      <c r="A48" s="6" t="s">
        <v>58</v>
      </c>
      <c s="6"/>
      <c s="41" t="s">
        <v>135</v>
      </c>
      <c s="6"/>
      <c s="29" t="s">
        <v>1007</v>
      </c>
      <c s="6"/>
      <c s="6"/>
      <c s="6"/>
      <c s="42">
        <f>0+Q48</f>
      </c>
      <c s="6"/>
      <c r="O48">
        <f>0+R48</f>
      </c>
      <c r="Q48">
        <f>0+I49+I53</f>
      </c>
      <c>
        <f>0+O49+O53</f>
      </c>
    </row>
    <row r="49" spans="1:16" ht="12.75">
      <c r="A49" s="26" t="s">
        <v>60</v>
      </c>
      <c s="31" t="s">
        <v>52</v>
      </c>
      <c s="31" t="s">
        <v>1008</v>
      </c>
      <c s="26" t="s">
        <v>66</v>
      </c>
      <c s="32" t="s">
        <v>1009</v>
      </c>
      <c s="33" t="s">
        <v>516</v>
      </c>
      <c s="34">
        <v>13.5</v>
      </c>
      <c s="35">
        <v>0</v>
      </c>
      <c s="35">
        <f>ROUND(ROUND(H49,2)*ROUND(G49,3),2)</f>
      </c>
      <c s="33" t="s">
        <v>64</v>
      </c>
      <c r="O49">
        <f>(I49*21)/100</f>
      </c>
      <c t="s">
        <v>33</v>
      </c>
    </row>
    <row r="50" spans="1:5" ht="12.75">
      <c r="A50" s="36" t="s">
        <v>65</v>
      </c>
      <c r="E50" s="37" t="s">
        <v>66</v>
      </c>
    </row>
    <row r="51" spans="1:5" ht="63.75">
      <c r="A51" s="38" t="s">
        <v>67</v>
      </c>
      <c r="E51" s="39" t="s">
        <v>1010</v>
      </c>
    </row>
    <row r="52" spans="1:5" ht="38.25">
      <c r="A52" t="s">
        <v>69</v>
      </c>
      <c r="E52" s="37" t="s">
        <v>1011</v>
      </c>
    </row>
    <row r="53" spans="1:16" ht="12.75">
      <c r="A53" s="26" t="s">
        <v>60</v>
      </c>
      <c s="31" t="s">
        <v>54</v>
      </c>
      <c s="31" t="s">
        <v>1012</v>
      </c>
      <c s="26" t="s">
        <v>66</v>
      </c>
      <c s="32" t="s">
        <v>1013</v>
      </c>
      <c s="33" t="s">
        <v>85</v>
      </c>
      <c s="34">
        <v>85.1</v>
      </c>
      <c s="35">
        <v>0</v>
      </c>
      <c s="35">
        <f>ROUND(ROUND(H53,2)*ROUND(G53,3),2)</f>
      </c>
      <c s="33" t="s">
        <v>64</v>
      </c>
      <c r="O53">
        <f>(I53*21)/100</f>
      </c>
      <c t="s">
        <v>33</v>
      </c>
    </row>
    <row r="54" spans="1:5" ht="12.75">
      <c r="A54" s="36" t="s">
        <v>65</v>
      </c>
      <c r="E54" s="37" t="s">
        <v>66</v>
      </c>
    </row>
    <row r="55" spans="1:5" ht="63.75">
      <c r="A55" s="38" t="s">
        <v>67</v>
      </c>
      <c r="E55" s="39" t="s">
        <v>1014</v>
      </c>
    </row>
    <row r="56" spans="1:5" ht="102">
      <c r="A56" t="s">
        <v>69</v>
      </c>
      <c r="E56" s="37" t="s">
        <v>1015</v>
      </c>
    </row>
    <row r="57" spans="1:18" ht="12.75" customHeight="1">
      <c r="A57" s="6" t="s">
        <v>58</v>
      </c>
      <c s="6"/>
      <c s="41" t="s">
        <v>212</v>
      </c>
      <c s="6"/>
      <c s="29" t="s">
        <v>1016</v>
      </c>
      <c s="6"/>
      <c s="6"/>
      <c s="6"/>
      <c s="42">
        <f>0+Q57</f>
      </c>
      <c s="6"/>
      <c r="O57">
        <f>0+R57</f>
      </c>
      <c r="Q57">
        <f>0+I58+I62</f>
      </c>
      <c>
        <f>0+O58+O62</f>
      </c>
    </row>
    <row r="58" spans="1:16" ht="12.75">
      <c r="A58" s="26" t="s">
        <v>60</v>
      </c>
      <c s="31" t="s">
        <v>104</v>
      </c>
      <c s="31" t="s">
        <v>1017</v>
      </c>
      <c s="26" t="s">
        <v>66</v>
      </c>
      <c s="32" t="s">
        <v>1018</v>
      </c>
      <c s="33" t="s">
        <v>516</v>
      </c>
      <c s="34">
        <v>2.75</v>
      </c>
      <c s="35">
        <v>0</v>
      </c>
      <c s="35">
        <f>ROUND(ROUND(H58,2)*ROUND(G58,3),2)</f>
      </c>
      <c s="33" t="s">
        <v>64</v>
      </c>
      <c r="O58">
        <f>(I58*21)/100</f>
      </c>
      <c t="s">
        <v>33</v>
      </c>
    </row>
    <row r="59" spans="1:5" ht="12.75">
      <c r="A59" s="36" t="s">
        <v>65</v>
      </c>
      <c r="E59" s="37" t="s">
        <v>66</v>
      </c>
    </row>
    <row r="60" spans="1:5" ht="63.75">
      <c r="A60" s="38" t="s">
        <v>67</v>
      </c>
      <c r="E60" s="39" t="s">
        <v>1019</v>
      </c>
    </row>
    <row r="61" spans="1:5" ht="369.75">
      <c r="A61" t="s">
        <v>69</v>
      </c>
      <c r="E61" s="37" t="s">
        <v>1020</v>
      </c>
    </row>
    <row r="62" spans="1:16" ht="12.75">
      <c r="A62" s="26" t="s">
        <v>60</v>
      </c>
      <c s="31" t="s">
        <v>108</v>
      </c>
      <c s="31" t="s">
        <v>535</v>
      </c>
      <c s="26" t="s">
        <v>66</v>
      </c>
      <c s="32" t="s">
        <v>536</v>
      </c>
      <c s="33" t="s">
        <v>516</v>
      </c>
      <c s="34">
        <v>3.275</v>
      </c>
      <c s="35">
        <v>0</v>
      </c>
      <c s="35">
        <f>ROUND(ROUND(H62,2)*ROUND(G62,3),2)</f>
      </c>
      <c s="33" t="s">
        <v>64</v>
      </c>
      <c r="O62">
        <f>(I62*21)/100</f>
      </c>
      <c t="s">
        <v>33</v>
      </c>
    </row>
    <row r="63" spans="1:5" ht="12.75">
      <c r="A63" s="36" t="s">
        <v>65</v>
      </c>
      <c r="E63" s="37" t="s">
        <v>66</v>
      </c>
    </row>
    <row r="64" spans="1:5" ht="102">
      <c r="A64" s="38" t="s">
        <v>67</v>
      </c>
      <c r="E64" s="39" t="s">
        <v>1021</v>
      </c>
    </row>
    <row r="65" spans="1:5" ht="38.25">
      <c r="A65" t="s">
        <v>69</v>
      </c>
      <c r="E65" s="37" t="s">
        <v>537</v>
      </c>
    </row>
    <row r="66" spans="1:18" ht="12.75" customHeight="1">
      <c r="A66" s="6" t="s">
        <v>58</v>
      </c>
      <c s="6"/>
      <c s="41" t="s">
        <v>267</v>
      </c>
      <c s="6"/>
      <c s="29" t="s">
        <v>1022</v>
      </c>
      <c s="6"/>
      <c s="6"/>
      <c s="6"/>
      <c s="42">
        <f>0+Q66</f>
      </c>
      <c s="6"/>
      <c r="O66">
        <f>0+R66</f>
      </c>
      <c r="Q66">
        <f>0+I67</f>
      </c>
      <c>
        <f>0+O67</f>
      </c>
    </row>
    <row r="67" spans="1:16" ht="25.5">
      <c r="A67" s="26" t="s">
        <v>60</v>
      </c>
      <c s="31" t="s">
        <v>113</v>
      </c>
      <c s="31" t="s">
        <v>1023</v>
      </c>
      <c s="26" t="s">
        <v>66</v>
      </c>
      <c s="32" t="s">
        <v>1024</v>
      </c>
      <c s="33" t="s">
        <v>516</v>
      </c>
      <c s="34">
        <v>102.9</v>
      </c>
      <c s="35">
        <v>0</v>
      </c>
      <c s="35">
        <f>ROUND(ROUND(H67,2)*ROUND(G67,3),2)</f>
      </c>
      <c s="33" t="s">
        <v>64</v>
      </c>
      <c r="O67">
        <f>(I67*21)/100</f>
      </c>
      <c t="s">
        <v>33</v>
      </c>
    </row>
    <row r="68" spans="1:5" ht="12.75">
      <c r="A68" s="36" t="s">
        <v>65</v>
      </c>
      <c r="E68" s="37" t="s">
        <v>66</v>
      </c>
    </row>
    <row r="69" spans="1:5" ht="63.75">
      <c r="A69" s="38" t="s">
        <v>67</v>
      </c>
      <c r="E69" s="39" t="s">
        <v>1025</v>
      </c>
    </row>
    <row r="70" spans="1:5" ht="280.5">
      <c r="A70" t="s">
        <v>69</v>
      </c>
      <c r="E70" s="37" t="s">
        <v>1026</v>
      </c>
    </row>
    <row r="71" spans="1:18" ht="12.75" customHeight="1">
      <c r="A71" s="6" t="s">
        <v>58</v>
      </c>
      <c s="6"/>
      <c s="41" t="s">
        <v>377</v>
      </c>
      <c s="6"/>
      <c s="29" t="s">
        <v>1027</v>
      </c>
      <c s="6"/>
      <c s="6"/>
      <c s="6"/>
      <c s="42">
        <f>0+Q71</f>
      </c>
      <c s="6"/>
      <c r="O71">
        <f>0+R71</f>
      </c>
      <c r="Q71">
        <f>0+I72+I76+I80+I84+I88</f>
      </c>
      <c>
        <f>0+O72+O76+O80+O84+O88</f>
      </c>
    </row>
    <row r="72" spans="1:16" ht="12.75">
      <c r="A72" s="26" t="s">
        <v>60</v>
      </c>
      <c s="31" t="s">
        <v>116</v>
      </c>
      <c s="31" t="s">
        <v>1028</v>
      </c>
      <c s="26" t="s">
        <v>66</v>
      </c>
      <c s="32" t="s">
        <v>1029</v>
      </c>
      <c s="33" t="s">
        <v>94</v>
      </c>
      <c s="34">
        <v>36</v>
      </c>
      <c s="35">
        <v>0</v>
      </c>
      <c s="35">
        <f>ROUND(ROUND(H72,2)*ROUND(G72,3),2)</f>
      </c>
      <c s="33" t="s">
        <v>64</v>
      </c>
      <c r="O72">
        <f>(I72*21)/100</f>
      </c>
      <c t="s">
        <v>33</v>
      </c>
    </row>
    <row r="73" spans="1:5" ht="12.75">
      <c r="A73" s="36" t="s">
        <v>65</v>
      </c>
      <c r="E73" s="37" t="s">
        <v>66</v>
      </c>
    </row>
    <row r="74" spans="1:5" ht="63.75">
      <c r="A74" s="38" t="s">
        <v>67</v>
      </c>
      <c r="E74" s="39" t="s">
        <v>1030</v>
      </c>
    </row>
    <row r="75" spans="1:5" ht="242.25">
      <c r="A75" t="s">
        <v>69</v>
      </c>
      <c r="E75" s="37" t="s">
        <v>1031</v>
      </c>
    </row>
    <row r="76" spans="1:16" ht="12.75">
      <c r="A76" s="26" t="s">
        <v>60</v>
      </c>
      <c s="31" t="s">
        <v>120</v>
      </c>
      <c s="31" t="s">
        <v>1032</v>
      </c>
      <c s="26" t="s">
        <v>66</v>
      </c>
      <c s="32" t="s">
        <v>1033</v>
      </c>
      <c s="33" t="s">
        <v>94</v>
      </c>
      <c s="34">
        <v>50</v>
      </c>
      <c s="35">
        <v>0</v>
      </c>
      <c s="35">
        <f>ROUND(ROUND(H76,2)*ROUND(G76,3),2)</f>
      </c>
      <c s="33" t="s">
        <v>64</v>
      </c>
      <c r="O76">
        <f>(I76*21)/100</f>
      </c>
      <c t="s">
        <v>33</v>
      </c>
    </row>
    <row r="77" spans="1:5" ht="12.75">
      <c r="A77" s="36" t="s">
        <v>65</v>
      </c>
      <c r="E77" s="37" t="s">
        <v>66</v>
      </c>
    </row>
    <row r="78" spans="1:5" ht="63.75">
      <c r="A78" s="38" t="s">
        <v>67</v>
      </c>
      <c r="E78" s="39" t="s">
        <v>1034</v>
      </c>
    </row>
    <row r="79" spans="1:5" ht="242.25">
      <c r="A79" t="s">
        <v>69</v>
      </c>
      <c r="E79" s="37" t="s">
        <v>1035</v>
      </c>
    </row>
    <row r="80" spans="1:16" ht="12.75">
      <c r="A80" s="26" t="s">
        <v>60</v>
      </c>
      <c s="31" t="s">
        <v>123</v>
      </c>
      <c s="31" t="s">
        <v>1036</v>
      </c>
      <c s="26" t="s">
        <v>66</v>
      </c>
      <c s="32" t="s">
        <v>1037</v>
      </c>
      <c s="33" t="s">
        <v>516</v>
      </c>
      <c s="34">
        <v>14.5</v>
      </c>
      <c s="35">
        <v>0</v>
      </c>
      <c s="35">
        <f>ROUND(ROUND(H80,2)*ROUND(G80,3),2)</f>
      </c>
      <c s="33" t="s">
        <v>64</v>
      </c>
      <c r="O80">
        <f>(I80*21)/100</f>
      </c>
      <c t="s">
        <v>33</v>
      </c>
    </row>
    <row r="81" spans="1:5" ht="12.75">
      <c r="A81" s="36" t="s">
        <v>65</v>
      </c>
      <c r="E81" s="37" t="s">
        <v>66</v>
      </c>
    </row>
    <row r="82" spans="1:5" ht="102">
      <c r="A82" s="38" t="s">
        <v>67</v>
      </c>
      <c r="E82" s="39" t="s">
        <v>1038</v>
      </c>
    </row>
    <row r="83" spans="1:5" ht="369.75">
      <c r="A83" t="s">
        <v>69</v>
      </c>
      <c r="E83" s="37" t="s">
        <v>1020</v>
      </c>
    </row>
    <row r="84" spans="1:16" ht="25.5">
      <c r="A84" s="26" t="s">
        <v>60</v>
      </c>
      <c s="31" t="s">
        <v>127</v>
      </c>
      <c s="31" t="s">
        <v>1039</v>
      </c>
      <c s="26" t="s">
        <v>66</v>
      </c>
      <c s="32" t="s">
        <v>1040</v>
      </c>
      <c s="33" t="s">
        <v>81</v>
      </c>
      <c s="34">
        <v>1</v>
      </c>
      <c s="35">
        <v>0</v>
      </c>
      <c s="35">
        <f>ROUND(ROUND(H84,2)*ROUND(G84,3),2)</f>
      </c>
      <c s="33" t="s">
        <v>888</v>
      </c>
      <c r="O84">
        <f>(I84*21)/100</f>
      </c>
      <c t="s">
        <v>33</v>
      </c>
    </row>
    <row r="85" spans="1:5" ht="12.75">
      <c r="A85" s="36" t="s">
        <v>65</v>
      </c>
      <c r="E85" s="37" t="s">
        <v>66</v>
      </c>
    </row>
    <row r="86" spans="1:5" ht="38.25">
      <c r="A86" s="38" t="s">
        <v>67</v>
      </c>
      <c r="E86" s="39" t="s">
        <v>1041</v>
      </c>
    </row>
    <row r="87" spans="1:5" ht="25.5">
      <c r="A87" t="s">
        <v>69</v>
      </c>
      <c r="E87" s="37" t="s">
        <v>1042</v>
      </c>
    </row>
    <row r="88" spans="1:16" ht="25.5">
      <c r="A88" s="26" t="s">
        <v>60</v>
      </c>
      <c s="31" t="s">
        <v>131</v>
      </c>
      <c s="31" t="s">
        <v>1043</v>
      </c>
      <c s="26" t="s">
        <v>66</v>
      </c>
      <c s="32" t="s">
        <v>1044</v>
      </c>
      <c s="33" t="s">
        <v>81</v>
      </c>
      <c s="34">
        <v>1</v>
      </c>
      <c s="35">
        <v>0</v>
      </c>
      <c s="35">
        <f>ROUND(ROUND(H88,2)*ROUND(G88,3),2)</f>
      </c>
      <c s="33" t="s">
        <v>888</v>
      </c>
      <c r="O88">
        <f>(I88*21)/100</f>
      </c>
      <c t="s">
        <v>33</v>
      </c>
    </row>
    <row r="89" spans="1:5" ht="12.75">
      <c r="A89" s="36" t="s">
        <v>65</v>
      </c>
      <c r="E89" s="37" t="s">
        <v>66</v>
      </c>
    </row>
    <row r="90" spans="1:5" ht="63.75">
      <c r="A90" s="38" t="s">
        <v>67</v>
      </c>
      <c r="E90" s="39" t="s">
        <v>1045</v>
      </c>
    </row>
    <row r="91" spans="1:5" ht="331.5">
      <c r="A91" t="s">
        <v>69</v>
      </c>
      <c r="E91" s="37" t="s">
        <v>1046</v>
      </c>
    </row>
    <row r="92" spans="1:18" ht="12.75" customHeight="1">
      <c r="A92" s="6" t="s">
        <v>58</v>
      </c>
      <c s="6"/>
      <c s="41" t="s">
        <v>440</v>
      </c>
      <c s="6"/>
      <c s="29" t="s">
        <v>920</v>
      </c>
      <c s="6"/>
      <c s="6"/>
      <c s="6"/>
      <c s="42">
        <f>0+Q92</f>
      </c>
      <c s="6"/>
      <c r="O92">
        <f>0+R92</f>
      </c>
      <c r="Q92">
        <f>0+I93+I97</f>
      </c>
      <c>
        <f>0+O93+O97</f>
      </c>
    </row>
    <row r="93" spans="1:16" ht="12.75">
      <c r="A93" s="26" t="s">
        <v>60</v>
      </c>
      <c s="31" t="s">
        <v>135</v>
      </c>
      <c s="31" t="s">
        <v>1047</v>
      </c>
      <c s="26" t="s">
        <v>66</v>
      </c>
      <c s="32" t="s">
        <v>1048</v>
      </c>
      <c s="33" t="s">
        <v>516</v>
      </c>
      <c s="34">
        <v>8</v>
      </c>
      <c s="35">
        <v>0</v>
      </c>
      <c s="35">
        <f>ROUND(ROUND(H93,2)*ROUND(G93,3),2)</f>
      </c>
      <c s="33" t="s">
        <v>64</v>
      </c>
      <c r="O93">
        <f>(I93*21)/100</f>
      </c>
      <c t="s">
        <v>33</v>
      </c>
    </row>
    <row r="94" spans="1:5" ht="12.75">
      <c r="A94" s="36" t="s">
        <v>65</v>
      </c>
      <c r="E94" s="37" t="s">
        <v>66</v>
      </c>
    </row>
    <row r="95" spans="1:5" ht="38.25">
      <c r="A95" s="38" t="s">
        <v>67</v>
      </c>
      <c r="E95" s="39" t="s">
        <v>1049</v>
      </c>
    </row>
    <row r="96" spans="1:5" ht="102">
      <c r="A96" t="s">
        <v>69</v>
      </c>
      <c r="E96" s="37" t="s">
        <v>1050</v>
      </c>
    </row>
    <row r="97" spans="1:16" ht="12.75">
      <c r="A97" s="26" t="s">
        <v>60</v>
      </c>
      <c s="31" t="s">
        <v>139</v>
      </c>
      <c s="31" t="s">
        <v>1051</v>
      </c>
      <c s="26" t="s">
        <v>66</v>
      </c>
      <c s="32" t="s">
        <v>1052</v>
      </c>
      <c s="33" t="s">
        <v>85</v>
      </c>
      <c s="34">
        <v>217.1</v>
      </c>
      <c s="35">
        <v>0</v>
      </c>
      <c s="35">
        <f>ROUND(ROUND(H97,2)*ROUND(G97,3),2)</f>
      </c>
      <c s="33" t="s">
        <v>888</v>
      </c>
      <c r="O97">
        <f>(I97*21)/100</f>
      </c>
      <c t="s">
        <v>33</v>
      </c>
    </row>
    <row r="98" spans="1:5" ht="12.75">
      <c r="A98" s="36" t="s">
        <v>65</v>
      </c>
      <c r="E98" s="37" t="s">
        <v>66</v>
      </c>
    </row>
    <row r="99" spans="1:5" ht="63.75">
      <c r="A99" s="38" t="s">
        <v>67</v>
      </c>
      <c r="E99" s="39" t="s">
        <v>1053</v>
      </c>
    </row>
    <row r="100" spans="1:5" ht="51">
      <c r="A100" t="s">
        <v>69</v>
      </c>
      <c r="E100" s="37" t="s">
        <v>1054</v>
      </c>
    </row>
    <row r="101" spans="1:18" ht="12.75" customHeight="1">
      <c r="A101" s="6" t="s">
        <v>58</v>
      </c>
      <c s="6"/>
      <c s="41" t="s">
        <v>817</v>
      </c>
      <c s="6"/>
      <c s="29" t="s">
        <v>818</v>
      </c>
      <c s="6"/>
      <c s="6"/>
      <c s="6"/>
      <c s="42">
        <f>0+Q101</f>
      </c>
      <c s="6"/>
      <c r="O101">
        <f>0+R101</f>
      </c>
      <c r="Q101">
        <f>0+I102+I106+I110</f>
      </c>
      <c>
        <f>0+O102+O106+O110</f>
      </c>
    </row>
    <row r="102" spans="1:16" ht="38.25">
      <c r="A102" s="26" t="s">
        <v>60</v>
      </c>
      <c s="31" t="s">
        <v>143</v>
      </c>
      <c s="31" t="s">
        <v>933</v>
      </c>
      <c s="26" t="s">
        <v>419</v>
      </c>
      <c s="32" t="s">
        <v>1055</v>
      </c>
      <c s="33" t="s">
        <v>822</v>
      </c>
      <c s="34">
        <v>190.427</v>
      </c>
      <c s="35">
        <v>0</v>
      </c>
      <c s="35">
        <f>ROUND(ROUND(H102,2)*ROUND(G102,3),2)</f>
      </c>
      <c s="33" t="s">
        <v>888</v>
      </c>
      <c r="O102">
        <f>(I102*21)/100</f>
      </c>
      <c t="s">
        <v>33</v>
      </c>
    </row>
    <row r="103" spans="1:5" ht="12.75">
      <c r="A103" s="36" t="s">
        <v>65</v>
      </c>
      <c r="E103" s="37" t="s">
        <v>823</v>
      </c>
    </row>
    <row r="104" spans="1:5" ht="38.25">
      <c r="A104" s="38" t="s">
        <v>67</v>
      </c>
      <c r="E104" s="39" t="s">
        <v>1056</v>
      </c>
    </row>
    <row r="105" spans="1:5" ht="127.5">
      <c r="A105" t="s">
        <v>69</v>
      </c>
      <c r="E105" s="37" t="s">
        <v>938</v>
      </c>
    </row>
    <row r="106" spans="1:16" ht="38.25">
      <c r="A106" s="26" t="s">
        <v>60</v>
      </c>
      <c s="31" t="s">
        <v>147</v>
      </c>
      <c s="31" t="s">
        <v>820</v>
      </c>
      <c s="26" t="s">
        <v>419</v>
      </c>
      <c s="32" t="s">
        <v>1057</v>
      </c>
      <c s="33" t="s">
        <v>822</v>
      </c>
      <c s="34">
        <v>150.57</v>
      </c>
      <c s="35">
        <v>0</v>
      </c>
      <c s="35">
        <f>ROUND(ROUND(H106,2)*ROUND(G106,3),2)</f>
      </c>
      <c s="33" t="s">
        <v>888</v>
      </c>
      <c r="O106">
        <f>(I106*21)/100</f>
      </c>
      <c t="s">
        <v>33</v>
      </c>
    </row>
    <row r="107" spans="1:5" ht="12.75">
      <c r="A107" s="36" t="s">
        <v>65</v>
      </c>
      <c r="E107" s="37" t="s">
        <v>823</v>
      </c>
    </row>
    <row r="108" spans="1:5" ht="38.25">
      <c r="A108" s="38" t="s">
        <v>67</v>
      </c>
      <c r="E108" s="39" t="s">
        <v>1058</v>
      </c>
    </row>
    <row r="109" spans="1:5" ht="153">
      <c r="A109" t="s">
        <v>69</v>
      </c>
      <c r="E109" s="37" t="s">
        <v>1059</v>
      </c>
    </row>
    <row r="110" spans="1:16" ht="25.5">
      <c r="A110" s="26" t="s">
        <v>60</v>
      </c>
      <c s="31" t="s">
        <v>150</v>
      </c>
      <c s="31" t="s">
        <v>826</v>
      </c>
      <c s="26" t="s">
        <v>419</v>
      </c>
      <c s="32" t="s">
        <v>1060</v>
      </c>
      <c s="33" t="s">
        <v>822</v>
      </c>
      <c s="34">
        <v>20</v>
      </c>
      <c s="35">
        <v>0</v>
      </c>
      <c s="35">
        <f>ROUND(ROUND(H110,2)*ROUND(G110,3),2)</f>
      </c>
      <c s="33" t="s">
        <v>888</v>
      </c>
      <c r="O110">
        <f>(I110*21)/100</f>
      </c>
      <c t="s">
        <v>33</v>
      </c>
    </row>
    <row r="111" spans="1:5" ht="12.75">
      <c r="A111" s="36" t="s">
        <v>65</v>
      </c>
      <c r="E111" s="37" t="s">
        <v>823</v>
      </c>
    </row>
    <row r="112" spans="1:5" ht="38.25">
      <c r="A112" s="38" t="s">
        <v>67</v>
      </c>
      <c r="E112" s="39" t="s">
        <v>1061</v>
      </c>
    </row>
    <row r="113" spans="1:5" ht="127.5">
      <c r="A113" t="s">
        <v>69</v>
      </c>
      <c r="E113" s="37" t="s">
        <v>938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0+O11+O88+O101+O154+O163+O176+O225+O234+O243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1064</v>
      </c>
      <c s="43">
        <f>0+I11+I88+I101+I154+I163+I176+I225+I234+I243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845</v>
      </c>
      <c s="1"/>
      <c s="14" t="s">
        <v>846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1062</v>
      </c>
      <c s="1"/>
      <c s="14" t="s">
        <v>1063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1064</v>
      </c>
      <c s="6"/>
      <c s="18" t="s">
        <v>1065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52</v>
      </c>
      <c s="27"/>
      <c s="29" t="s">
        <v>857</v>
      </c>
      <c s="27"/>
      <c s="27"/>
      <c s="27"/>
      <c s="30">
        <f>0+Q11</f>
      </c>
      <c s="27"/>
      <c r="O11">
        <f>0+R11</f>
      </c>
      <c r="Q11">
        <f>0+I12+I16+I20+I24+I28+I32+I36+I40+I44+I48+I52+I56+I60+I64+I68+I72+I76+I80+I84</f>
      </c>
      <c>
        <f>0+O12+O16+O20+O24+O28+O32+O36+O40+O44+O48+O52+O56+O60+O64+O68+O72+O76+O80+O84</f>
      </c>
    </row>
    <row r="12" spans="1:16" ht="12.75">
      <c r="A12" s="26" t="s">
        <v>60</v>
      </c>
      <c s="31" t="s">
        <v>39</v>
      </c>
      <c s="31" t="s">
        <v>1068</v>
      </c>
      <c s="26" t="s">
        <v>66</v>
      </c>
      <c s="32" t="s">
        <v>1069</v>
      </c>
      <c s="33" t="s">
        <v>516</v>
      </c>
      <c s="34">
        <v>83.875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76.5">
      <c r="A14" s="38" t="s">
        <v>67</v>
      </c>
      <c r="E14" s="39" t="s">
        <v>1070</v>
      </c>
    </row>
    <row r="15" spans="1:5" ht="63.75">
      <c r="A15" t="s">
        <v>69</v>
      </c>
      <c r="E15" s="37" t="s">
        <v>1071</v>
      </c>
    </row>
    <row r="16" spans="1:16" ht="25.5">
      <c r="A16" s="26" t="s">
        <v>60</v>
      </c>
      <c s="31" t="s">
        <v>33</v>
      </c>
      <c s="31" t="s">
        <v>1072</v>
      </c>
      <c s="26" t="s">
        <v>66</v>
      </c>
      <c s="32" t="s">
        <v>1073</v>
      </c>
      <c s="33" t="s">
        <v>516</v>
      </c>
      <c s="34">
        <v>175.05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102">
      <c r="A18" s="38" t="s">
        <v>67</v>
      </c>
      <c r="E18" s="39" t="s">
        <v>1074</v>
      </c>
    </row>
    <row r="19" spans="1:5" ht="63.75">
      <c r="A19" t="s">
        <v>69</v>
      </c>
      <c r="E19" s="37" t="s">
        <v>1071</v>
      </c>
    </row>
    <row r="20" spans="1:16" ht="12.75">
      <c r="A20" s="26" t="s">
        <v>60</v>
      </c>
      <c s="31" t="s">
        <v>32</v>
      </c>
      <c s="31" t="s">
        <v>1075</v>
      </c>
      <c s="26" t="s">
        <v>66</v>
      </c>
      <c s="32" t="s">
        <v>1076</v>
      </c>
      <c s="33" t="s">
        <v>516</v>
      </c>
      <c s="34">
        <v>2.31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63.75">
      <c r="A22" s="38" t="s">
        <v>67</v>
      </c>
      <c r="E22" s="39" t="s">
        <v>1077</v>
      </c>
    </row>
    <row r="23" spans="1:5" ht="63.75">
      <c r="A23" t="s">
        <v>69</v>
      </c>
      <c r="E23" s="37" t="s">
        <v>1071</v>
      </c>
    </row>
    <row r="24" spans="1:16" ht="12.75">
      <c r="A24" s="26" t="s">
        <v>60</v>
      </c>
      <c s="31" t="s">
        <v>43</v>
      </c>
      <c s="31" t="s">
        <v>1078</v>
      </c>
      <c s="26" t="s">
        <v>66</v>
      </c>
      <c s="32" t="s">
        <v>1079</v>
      </c>
      <c s="33" t="s">
        <v>94</v>
      </c>
      <c s="34">
        <v>46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66</v>
      </c>
    </row>
    <row r="26" spans="1:5" ht="102">
      <c r="A26" s="38" t="s">
        <v>67</v>
      </c>
      <c r="E26" s="39" t="s">
        <v>1080</v>
      </c>
    </row>
    <row r="27" spans="1:5" ht="63.75">
      <c r="A27" t="s">
        <v>69</v>
      </c>
      <c r="E27" s="37" t="s">
        <v>1071</v>
      </c>
    </row>
    <row r="28" spans="1:16" ht="12.75">
      <c r="A28" s="26" t="s">
        <v>60</v>
      </c>
      <c s="31" t="s">
        <v>45</v>
      </c>
      <c s="31" t="s">
        <v>1081</v>
      </c>
      <c s="26" t="s">
        <v>66</v>
      </c>
      <c s="32" t="s">
        <v>1082</v>
      </c>
      <c s="33" t="s">
        <v>516</v>
      </c>
      <c s="34">
        <v>15.675</v>
      </c>
      <c s="35">
        <v>0</v>
      </c>
      <c s="35">
        <f>ROUND(ROUND(H28,2)*ROUND(G28,3),2)</f>
      </c>
      <c s="33" t="s">
        <v>64</v>
      </c>
      <c r="O28">
        <f>(I28*21)/100</f>
      </c>
      <c t="s">
        <v>33</v>
      </c>
    </row>
    <row r="29" spans="1:5" ht="12.75">
      <c r="A29" s="36" t="s">
        <v>65</v>
      </c>
      <c r="E29" s="37" t="s">
        <v>66</v>
      </c>
    </row>
    <row r="30" spans="1:5" ht="63.75">
      <c r="A30" s="38" t="s">
        <v>67</v>
      </c>
      <c r="E30" s="39" t="s">
        <v>1083</v>
      </c>
    </row>
    <row r="31" spans="1:5" ht="38.25">
      <c r="A31" t="s">
        <v>69</v>
      </c>
      <c r="E31" s="37" t="s">
        <v>1084</v>
      </c>
    </row>
    <row r="32" spans="1:16" ht="12.75">
      <c r="A32" s="26" t="s">
        <v>60</v>
      </c>
      <c s="31" t="s">
        <v>47</v>
      </c>
      <c s="31" t="s">
        <v>858</v>
      </c>
      <c s="26" t="s">
        <v>66</v>
      </c>
      <c s="32" t="s">
        <v>859</v>
      </c>
      <c s="33" t="s">
        <v>516</v>
      </c>
      <c s="34">
        <v>204.4</v>
      </c>
      <c s="35">
        <v>0</v>
      </c>
      <c s="35">
        <f>ROUND(ROUND(H32,2)*ROUND(G32,3),2)</f>
      </c>
      <c s="33" t="s">
        <v>64</v>
      </c>
      <c r="O32">
        <f>(I32*21)/100</f>
      </c>
      <c t="s">
        <v>33</v>
      </c>
    </row>
    <row r="33" spans="1:5" ht="12.75">
      <c r="A33" s="36" t="s">
        <v>65</v>
      </c>
      <c r="E33" s="37" t="s">
        <v>66</v>
      </c>
    </row>
    <row r="34" spans="1:5" ht="63.75">
      <c r="A34" s="38" t="s">
        <v>67</v>
      </c>
      <c r="E34" s="39" t="s">
        <v>1085</v>
      </c>
    </row>
    <row r="35" spans="1:5" ht="369.75">
      <c r="A35" t="s">
        <v>69</v>
      </c>
      <c r="E35" s="37" t="s">
        <v>861</v>
      </c>
    </row>
    <row r="36" spans="1:16" ht="12.75">
      <c r="A36" s="26" t="s">
        <v>60</v>
      </c>
      <c s="31" t="s">
        <v>87</v>
      </c>
      <c s="31" t="s">
        <v>986</v>
      </c>
      <c s="26" t="s">
        <v>66</v>
      </c>
      <c s="32" t="s">
        <v>987</v>
      </c>
      <c s="33" t="s">
        <v>516</v>
      </c>
      <c s="34">
        <v>26.125</v>
      </c>
      <c s="35">
        <v>0</v>
      </c>
      <c s="35">
        <f>ROUND(ROUND(H36,2)*ROUND(G36,3),2)</f>
      </c>
      <c s="33" t="s">
        <v>64</v>
      </c>
      <c r="O36">
        <f>(I36*21)/100</f>
      </c>
      <c t="s">
        <v>33</v>
      </c>
    </row>
    <row r="37" spans="1:5" ht="12.75">
      <c r="A37" s="36" t="s">
        <v>65</v>
      </c>
      <c r="E37" s="37" t="s">
        <v>66</v>
      </c>
    </row>
    <row r="38" spans="1:5" ht="102">
      <c r="A38" s="38" t="s">
        <v>67</v>
      </c>
      <c r="E38" s="39" t="s">
        <v>1086</v>
      </c>
    </row>
    <row r="39" spans="1:5" ht="306">
      <c r="A39" t="s">
        <v>69</v>
      </c>
      <c r="E39" s="37" t="s">
        <v>989</v>
      </c>
    </row>
    <row r="40" spans="1:16" ht="12.75">
      <c r="A40" s="26" t="s">
        <v>60</v>
      </c>
      <c s="31" t="s">
        <v>91</v>
      </c>
      <c s="31" t="s">
        <v>590</v>
      </c>
      <c s="26" t="s">
        <v>66</v>
      </c>
      <c s="32" t="s">
        <v>591</v>
      </c>
      <c s="33" t="s">
        <v>516</v>
      </c>
      <c s="34">
        <v>13.75</v>
      </c>
      <c s="35">
        <v>0</v>
      </c>
      <c s="35">
        <f>ROUND(ROUND(H40,2)*ROUND(G40,3),2)</f>
      </c>
      <c s="33" t="s">
        <v>64</v>
      </c>
      <c r="O40">
        <f>(I40*21)/100</f>
      </c>
      <c t="s">
        <v>33</v>
      </c>
    </row>
    <row r="41" spans="1:5" ht="12.75">
      <c r="A41" s="36" t="s">
        <v>65</v>
      </c>
      <c r="E41" s="37" t="s">
        <v>66</v>
      </c>
    </row>
    <row r="42" spans="1:5" ht="76.5">
      <c r="A42" s="38" t="s">
        <v>67</v>
      </c>
      <c r="E42" s="39" t="s">
        <v>1087</v>
      </c>
    </row>
    <row r="43" spans="1:5" ht="318.75">
      <c r="A43" t="s">
        <v>69</v>
      </c>
      <c r="E43" s="37" t="s">
        <v>517</v>
      </c>
    </row>
    <row r="44" spans="1:16" ht="12.75">
      <c r="A44" s="26" t="s">
        <v>60</v>
      </c>
      <c s="31" t="s">
        <v>50</v>
      </c>
      <c s="31" t="s">
        <v>995</v>
      </c>
      <c s="26" t="s">
        <v>66</v>
      </c>
      <c s="32" t="s">
        <v>996</v>
      </c>
      <c s="33" t="s">
        <v>516</v>
      </c>
      <c s="34">
        <v>233.825</v>
      </c>
      <c s="35">
        <v>0</v>
      </c>
      <c s="35">
        <f>ROUND(ROUND(H44,2)*ROUND(G44,3),2)</f>
      </c>
      <c s="33" t="s">
        <v>64</v>
      </c>
      <c r="O44">
        <f>(I44*21)/100</f>
      </c>
      <c t="s">
        <v>33</v>
      </c>
    </row>
    <row r="45" spans="1:5" ht="12.75">
      <c r="A45" s="36" t="s">
        <v>65</v>
      </c>
      <c r="E45" s="37" t="s">
        <v>66</v>
      </c>
    </row>
    <row r="46" spans="1:5" ht="51">
      <c r="A46" s="38" t="s">
        <v>67</v>
      </c>
      <c r="E46" s="39" t="s">
        <v>1088</v>
      </c>
    </row>
    <row r="47" spans="1:5" ht="191.25">
      <c r="A47" t="s">
        <v>69</v>
      </c>
      <c r="E47" s="37" t="s">
        <v>998</v>
      </c>
    </row>
    <row r="48" spans="1:16" ht="12.75">
      <c r="A48" s="26" t="s">
        <v>60</v>
      </c>
      <c s="31" t="s">
        <v>52</v>
      </c>
      <c s="31" t="s">
        <v>1089</v>
      </c>
      <c s="26" t="s">
        <v>66</v>
      </c>
      <c s="32" t="s">
        <v>1090</v>
      </c>
      <c s="33" t="s">
        <v>516</v>
      </c>
      <c s="34">
        <v>50.9</v>
      </c>
      <c s="35">
        <v>0</v>
      </c>
      <c s="35">
        <f>ROUND(ROUND(H48,2)*ROUND(G48,3),2)</f>
      </c>
      <c s="33" t="s">
        <v>64</v>
      </c>
      <c r="O48">
        <f>(I48*21)/100</f>
      </c>
      <c t="s">
        <v>33</v>
      </c>
    </row>
    <row r="49" spans="1:5" ht="12.75">
      <c r="A49" s="36" t="s">
        <v>65</v>
      </c>
      <c r="E49" s="37" t="s">
        <v>66</v>
      </c>
    </row>
    <row r="50" spans="1:5" ht="63.75">
      <c r="A50" s="38" t="s">
        <v>67</v>
      </c>
      <c r="E50" s="39" t="s">
        <v>1091</v>
      </c>
    </row>
    <row r="51" spans="1:5" ht="280.5">
      <c r="A51" t="s">
        <v>69</v>
      </c>
      <c r="E51" s="37" t="s">
        <v>1092</v>
      </c>
    </row>
    <row r="52" spans="1:16" ht="12.75">
      <c r="A52" s="26" t="s">
        <v>60</v>
      </c>
      <c s="31" t="s">
        <v>54</v>
      </c>
      <c s="31" t="s">
        <v>1093</v>
      </c>
      <c s="26" t="s">
        <v>66</v>
      </c>
      <c s="32" t="s">
        <v>1094</v>
      </c>
      <c s="33" t="s">
        <v>516</v>
      </c>
      <c s="34">
        <v>3.96</v>
      </c>
      <c s="35">
        <v>0</v>
      </c>
      <c s="35">
        <f>ROUND(ROUND(H52,2)*ROUND(G52,3),2)</f>
      </c>
      <c s="33" t="s">
        <v>64</v>
      </c>
      <c r="O52">
        <f>(I52*21)/100</f>
      </c>
      <c t="s">
        <v>33</v>
      </c>
    </row>
    <row r="53" spans="1:5" ht="12.75">
      <c r="A53" s="36" t="s">
        <v>65</v>
      </c>
      <c r="E53" s="37" t="s">
        <v>66</v>
      </c>
    </row>
    <row r="54" spans="1:5" ht="63.75">
      <c r="A54" s="38" t="s">
        <v>67</v>
      </c>
      <c r="E54" s="39" t="s">
        <v>1095</v>
      </c>
    </row>
    <row r="55" spans="1:5" ht="242.25">
      <c r="A55" t="s">
        <v>69</v>
      </c>
      <c r="E55" s="37" t="s">
        <v>1096</v>
      </c>
    </row>
    <row r="56" spans="1:16" ht="12.75">
      <c r="A56" s="26" t="s">
        <v>60</v>
      </c>
      <c s="31" t="s">
        <v>104</v>
      </c>
      <c s="31" t="s">
        <v>523</v>
      </c>
      <c s="26" t="s">
        <v>66</v>
      </c>
      <c s="32" t="s">
        <v>524</v>
      </c>
      <c s="33" t="s">
        <v>516</v>
      </c>
      <c s="34">
        <v>13.75</v>
      </c>
      <c s="35">
        <v>0</v>
      </c>
      <c s="35">
        <f>ROUND(ROUND(H56,2)*ROUND(G56,3),2)</f>
      </c>
      <c s="33" t="s">
        <v>64</v>
      </c>
      <c r="O56">
        <f>(I56*21)/100</f>
      </c>
      <c t="s">
        <v>33</v>
      </c>
    </row>
    <row r="57" spans="1:5" ht="12.75">
      <c r="A57" s="36" t="s">
        <v>65</v>
      </c>
      <c r="E57" s="37" t="s">
        <v>66</v>
      </c>
    </row>
    <row r="58" spans="1:5" ht="76.5">
      <c r="A58" s="38" t="s">
        <v>67</v>
      </c>
      <c r="E58" s="39" t="s">
        <v>1097</v>
      </c>
    </row>
    <row r="59" spans="1:5" ht="229.5">
      <c r="A59" t="s">
        <v>69</v>
      </c>
      <c r="E59" s="37" t="s">
        <v>525</v>
      </c>
    </row>
    <row r="60" spans="1:16" ht="12.75">
      <c r="A60" s="26" t="s">
        <v>60</v>
      </c>
      <c s="31" t="s">
        <v>108</v>
      </c>
      <c s="31" t="s">
        <v>1098</v>
      </c>
      <c s="26" t="s">
        <v>66</v>
      </c>
      <c s="32" t="s">
        <v>1099</v>
      </c>
      <c s="33" t="s">
        <v>516</v>
      </c>
      <c s="34">
        <v>1</v>
      </c>
      <c s="35">
        <v>0</v>
      </c>
      <c s="35">
        <f>ROUND(ROUND(H60,2)*ROUND(G60,3),2)</f>
      </c>
      <c s="33" t="s">
        <v>64</v>
      </c>
      <c r="O60">
        <f>(I60*21)/100</f>
      </c>
      <c t="s">
        <v>33</v>
      </c>
    </row>
    <row r="61" spans="1:5" ht="12.75">
      <c r="A61" s="36" t="s">
        <v>65</v>
      </c>
      <c r="E61" s="37" t="s">
        <v>66</v>
      </c>
    </row>
    <row r="62" spans="1:5" ht="25.5">
      <c r="A62" s="38" t="s">
        <v>67</v>
      </c>
      <c r="E62" s="39" t="s">
        <v>1100</v>
      </c>
    </row>
    <row r="63" spans="1:5" ht="293.25">
      <c r="A63" t="s">
        <v>69</v>
      </c>
      <c r="E63" s="37" t="s">
        <v>1101</v>
      </c>
    </row>
    <row r="64" spans="1:16" ht="12.75">
      <c r="A64" s="26" t="s">
        <v>60</v>
      </c>
      <c s="31" t="s">
        <v>113</v>
      </c>
      <c s="31" t="s">
        <v>1004</v>
      </c>
      <c s="26" t="s">
        <v>66</v>
      </c>
      <c s="32" t="s">
        <v>1005</v>
      </c>
      <c s="33" t="s">
        <v>85</v>
      </c>
      <c s="34">
        <v>712.8</v>
      </c>
      <c s="35">
        <v>0</v>
      </c>
      <c s="35">
        <f>ROUND(ROUND(H64,2)*ROUND(G64,3),2)</f>
      </c>
      <c s="33" t="s">
        <v>64</v>
      </c>
      <c r="O64">
        <f>(I64*21)/100</f>
      </c>
      <c t="s">
        <v>33</v>
      </c>
    </row>
    <row r="65" spans="1:5" ht="12.75">
      <c r="A65" s="36" t="s">
        <v>65</v>
      </c>
      <c r="E65" s="37" t="s">
        <v>66</v>
      </c>
    </row>
    <row r="66" spans="1:5" ht="102">
      <c r="A66" s="38" t="s">
        <v>67</v>
      </c>
      <c r="E66" s="39" t="s">
        <v>1102</v>
      </c>
    </row>
    <row r="67" spans="1:5" ht="25.5">
      <c r="A67" t="s">
        <v>69</v>
      </c>
      <c r="E67" s="37" t="s">
        <v>529</v>
      </c>
    </row>
    <row r="68" spans="1:16" ht="12.75">
      <c r="A68" s="26" t="s">
        <v>60</v>
      </c>
      <c s="31" t="s">
        <v>116</v>
      </c>
      <c s="31" t="s">
        <v>1103</v>
      </c>
      <c s="26" t="s">
        <v>66</v>
      </c>
      <c s="32" t="s">
        <v>1104</v>
      </c>
      <c s="33" t="s">
        <v>85</v>
      </c>
      <c s="34">
        <v>82.5</v>
      </c>
      <c s="35">
        <v>0</v>
      </c>
      <c s="35">
        <f>ROUND(ROUND(H68,2)*ROUND(G68,3),2)</f>
      </c>
      <c s="33" t="s">
        <v>64</v>
      </c>
      <c r="O68">
        <f>(I68*21)/100</f>
      </c>
      <c t="s">
        <v>33</v>
      </c>
    </row>
    <row r="69" spans="1:5" ht="12.75">
      <c r="A69" s="36" t="s">
        <v>65</v>
      </c>
      <c r="E69" s="37" t="s">
        <v>66</v>
      </c>
    </row>
    <row r="70" spans="1:5" ht="63.75">
      <c r="A70" s="38" t="s">
        <v>67</v>
      </c>
      <c r="E70" s="39" t="s">
        <v>1105</v>
      </c>
    </row>
    <row r="71" spans="1:5" ht="38.25">
      <c r="A71" t="s">
        <v>69</v>
      </c>
      <c r="E71" s="37" t="s">
        <v>1106</v>
      </c>
    </row>
    <row r="72" spans="1:16" ht="12.75">
      <c r="A72" s="26" t="s">
        <v>60</v>
      </c>
      <c s="31" t="s">
        <v>120</v>
      </c>
      <c s="31" t="s">
        <v>531</v>
      </c>
      <c s="26" t="s">
        <v>66</v>
      </c>
      <c s="32" t="s">
        <v>532</v>
      </c>
      <c s="33" t="s">
        <v>85</v>
      </c>
      <c s="34">
        <v>82.5</v>
      </c>
      <c s="35">
        <v>0</v>
      </c>
      <c s="35">
        <f>ROUND(ROUND(H72,2)*ROUND(G72,3),2)</f>
      </c>
      <c s="33" t="s">
        <v>64</v>
      </c>
      <c r="O72">
        <f>(I72*21)/100</f>
      </c>
      <c t="s">
        <v>33</v>
      </c>
    </row>
    <row r="73" spans="1:5" ht="12.75">
      <c r="A73" s="36" t="s">
        <v>65</v>
      </c>
      <c r="E73" s="37" t="s">
        <v>66</v>
      </c>
    </row>
    <row r="74" spans="1:5" ht="51">
      <c r="A74" s="38" t="s">
        <v>67</v>
      </c>
      <c r="E74" s="39" t="s">
        <v>1107</v>
      </c>
    </row>
    <row r="75" spans="1:5" ht="25.5">
      <c r="A75" t="s">
        <v>69</v>
      </c>
      <c r="E75" s="37" t="s">
        <v>533</v>
      </c>
    </row>
    <row r="76" spans="1:16" ht="12.75">
      <c r="A76" s="26" t="s">
        <v>60</v>
      </c>
      <c s="31" t="s">
        <v>123</v>
      </c>
      <c s="31" t="s">
        <v>1108</v>
      </c>
      <c s="26" t="s">
        <v>66</v>
      </c>
      <c s="32" t="s">
        <v>1109</v>
      </c>
      <c s="33" t="s">
        <v>85</v>
      </c>
      <c s="34">
        <v>82.5</v>
      </c>
      <c s="35">
        <v>0</v>
      </c>
      <c s="35">
        <f>ROUND(ROUND(H76,2)*ROUND(G76,3),2)</f>
      </c>
      <c s="33" t="s">
        <v>64</v>
      </c>
      <c r="O76">
        <f>(I76*21)/100</f>
      </c>
      <c t="s">
        <v>33</v>
      </c>
    </row>
    <row r="77" spans="1:5" ht="12.75">
      <c r="A77" s="36" t="s">
        <v>65</v>
      </c>
      <c r="E77" s="37" t="s">
        <v>66</v>
      </c>
    </row>
    <row r="78" spans="1:5" ht="51">
      <c r="A78" s="38" t="s">
        <v>67</v>
      </c>
      <c r="E78" s="39" t="s">
        <v>1107</v>
      </c>
    </row>
    <row r="79" spans="1:5" ht="38.25">
      <c r="A79" t="s">
        <v>69</v>
      </c>
      <c r="E79" s="37" t="s">
        <v>1110</v>
      </c>
    </row>
    <row r="80" spans="1:16" ht="12.75">
      <c r="A80" s="26" t="s">
        <v>60</v>
      </c>
      <c s="31" t="s">
        <v>127</v>
      </c>
      <c s="31" t="s">
        <v>1111</v>
      </c>
      <c s="26" t="s">
        <v>66</v>
      </c>
      <c s="32" t="s">
        <v>1112</v>
      </c>
      <c s="33" t="s">
        <v>516</v>
      </c>
      <c s="34">
        <v>0.825</v>
      </c>
      <c s="35">
        <v>0</v>
      </c>
      <c s="35">
        <f>ROUND(ROUND(H80,2)*ROUND(G80,3),2)</f>
      </c>
      <c s="33" t="s">
        <v>64</v>
      </c>
      <c r="O80">
        <f>(I80*21)/100</f>
      </c>
      <c t="s">
        <v>33</v>
      </c>
    </row>
    <row r="81" spans="1:5" ht="12.75">
      <c r="A81" s="36" t="s">
        <v>65</v>
      </c>
      <c r="E81" s="37" t="s">
        <v>66</v>
      </c>
    </row>
    <row r="82" spans="1:5" ht="51">
      <c r="A82" s="38" t="s">
        <v>67</v>
      </c>
      <c r="E82" s="39" t="s">
        <v>1113</v>
      </c>
    </row>
    <row r="83" spans="1:5" ht="38.25">
      <c r="A83" t="s">
        <v>69</v>
      </c>
      <c r="E83" s="37" t="s">
        <v>1114</v>
      </c>
    </row>
    <row r="84" spans="1:16" ht="25.5">
      <c r="A84" s="26" t="s">
        <v>60</v>
      </c>
      <c s="31" t="s">
        <v>131</v>
      </c>
      <c s="31" t="s">
        <v>1115</v>
      </c>
      <c s="26" t="s">
        <v>66</v>
      </c>
      <c s="32" t="s">
        <v>1116</v>
      </c>
      <c s="33" t="s">
        <v>516</v>
      </c>
      <c s="34">
        <v>12.375</v>
      </c>
      <c s="35">
        <v>0</v>
      </c>
      <c s="35">
        <f>ROUND(ROUND(H84,2)*ROUND(G84,3),2)</f>
      </c>
      <c s="33" t="s">
        <v>888</v>
      </c>
      <c r="O84">
        <f>(I84*21)/100</f>
      </c>
      <c t="s">
        <v>33</v>
      </c>
    </row>
    <row r="85" spans="1:5" ht="12.75">
      <c r="A85" s="36" t="s">
        <v>65</v>
      </c>
      <c r="E85" s="37" t="s">
        <v>66</v>
      </c>
    </row>
    <row r="86" spans="1:5" ht="38.25">
      <c r="A86" s="38" t="s">
        <v>67</v>
      </c>
      <c r="E86" s="39" t="s">
        <v>1117</v>
      </c>
    </row>
    <row r="87" spans="1:5" ht="12.75">
      <c r="A87" t="s">
        <v>69</v>
      </c>
      <c r="E87" s="37" t="s">
        <v>1118</v>
      </c>
    </row>
    <row r="88" spans="1:18" ht="12.75" customHeight="1">
      <c r="A88" s="6" t="s">
        <v>58</v>
      </c>
      <c s="6"/>
      <c s="41" t="s">
        <v>212</v>
      </c>
      <c s="6"/>
      <c s="29" t="s">
        <v>1016</v>
      </c>
      <c s="6"/>
      <c s="6"/>
      <c s="6"/>
      <c s="42">
        <f>0+Q88</f>
      </c>
      <c s="6"/>
      <c r="O88">
        <f>0+R88</f>
      </c>
      <c r="Q88">
        <f>0+I89+I93+I97</f>
      </c>
      <c>
        <f>0+O89+O93+O97</f>
      </c>
    </row>
    <row r="89" spans="1:16" ht="12.75">
      <c r="A89" s="26" t="s">
        <v>60</v>
      </c>
      <c s="31" t="s">
        <v>135</v>
      </c>
      <c s="31" t="s">
        <v>1017</v>
      </c>
      <c s="26" t="s">
        <v>66</v>
      </c>
      <c s="32" t="s">
        <v>1018</v>
      </c>
      <c s="33" t="s">
        <v>516</v>
      </c>
      <c s="34">
        <v>5.1</v>
      </c>
      <c s="35">
        <v>0</v>
      </c>
      <c s="35">
        <f>ROUND(ROUND(H89,2)*ROUND(G89,3),2)</f>
      </c>
      <c s="33" t="s">
        <v>64</v>
      </c>
      <c r="O89">
        <f>(I89*21)/100</f>
      </c>
      <c t="s">
        <v>33</v>
      </c>
    </row>
    <row r="90" spans="1:5" ht="12.75">
      <c r="A90" s="36" t="s">
        <v>65</v>
      </c>
      <c r="E90" s="37" t="s">
        <v>66</v>
      </c>
    </row>
    <row r="91" spans="1:5" ht="63.75">
      <c r="A91" s="38" t="s">
        <v>67</v>
      </c>
      <c r="E91" s="39" t="s">
        <v>1119</v>
      </c>
    </row>
    <row r="92" spans="1:5" ht="369.75">
      <c r="A92" t="s">
        <v>69</v>
      </c>
      <c r="E92" s="37" t="s">
        <v>1020</v>
      </c>
    </row>
    <row r="93" spans="1:16" ht="12.75">
      <c r="A93" s="26" t="s">
        <v>60</v>
      </c>
      <c s="31" t="s">
        <v>139</v>
      </c>
      <c s="31" t="s">
        <v>1120</v>
      </c>
      <c s="26" t="s">
        <v>66</v>
      </c>
      <c s="32" t="s">
        <v>1121</v>
      </c>
      <c s="33" t="s">
        <v>516</v>
      </c>
      <c s="34">
        <v>1.3</v>
      </c>
      <c s="35">
        <v>0</v>
      </c>
      <c s="35">
        <f>ROUND(ROUND(H93,2)*ROUND(G93,3),2)</f>
      </c>
      <c s="33" t="s">
        <v>64</v>
      </c>
      <c r="O93">
        <f>(I93*21)/100</f>
      </c>
      <c t="s">
        <v>33</v>
      </c>
    </row>
    <row r="94" spans="1:5" ht="12.75">
      <c r="A94" s="36" t="s">
        <v>65</v>
      </c>
      <c r="E94" s="37" t="s">
        <v>66</v>
      </c>
    </row>
    <row r="95" spans="1:5" ht="63.75">
      <c r="A95" s="38" t="s">
        <v>67</v>
      </c>
      <c r="E95" s="39" t="s">
        <v>1122</v>
      </c>
    </row>
    <row r="96" spans="1:5" ht="38.25">
      <c r="A96" t="s">
        <v>69</v>
      </c>
      <c r="E96" s="37" t="s">
        <v>1123</v>
      </c>
    </row>
    <row r="97" spans="1:16" ht="12.75">
      <c r="A97" s="26" t="s">
        <v>60</v>
      </c>
      <c s="31" t="s">
        <v>143</v>
      </c>
      <c s="31" t="s">
        <v>535</v>
      </c>
      <c s="26" t="s">
        <v>66</v>
      </c>
      <c s="32" t="s">
        <v>536</v>
      </c>
      <c s="33" t="s">
        <v>516</v>
      </c>
      <c s="34">
        <v>1.25</v>
      </c>
      <c s="35">
        <v>0</v>
      </c>
      <c s="35">
        <f>ROUND(ROUND(H97,2)*ROUND(G97,3),2)</f>
      </c>
      <c s="33" t="s">
        <v>64</v>
      </c>
      <c r="O97">
        <f>(I97*21)/100</f>
      </c>
      <c t="s">
        <v>33</v>
      </c>
    </row>
    <row r="98" spans="1:5" ht="12.75">
      <c r="A98" s="36" t="s">
        <v>65</v>
      </c>
      <c r="E98" s="37" t="s">
        <v>66</v>
      </c>
    </row>
    <row r="99" spans="1:5" ht="63.75">
      <c r="A99" s="38" t="s">
        <v>67</v>
      </c>
      <c r="E99" s="39" t="s">
        <v>1124</v>
      </c>
    </row>
    <row r="100" spans="1:5" ht="38.25">
      <c r="A100" t="s">
        <v>69</v>
      </c>
      <c r="E100" s="37" t="s">
        <v>537</v>
      </c>
    </row>
    <row r="101" spans="1:18" ht="12.75" customHeight="1">
      <c r="A101" s="6" t="s">
        <v>58</v>
      </c>
      <c s="6"/>
      <c s="41" t="s">
        <v>253</v>
      </c>
      <c s="6"/>
      <c s="29" t="s">
        <v>1125</v>
      </c>
      <c s="6"/>
      <c s="6"/>
      <c s="6"/>
      <c s="42">
        <f>0+Q101</f>
      </c>
      <c s="6"/>
      <c r="O101">
        <f>0+R101</f>
      </c>
      <c r="Q101">
        <f>0+I102+I106+I110+I114+I118+I122+I126+I130+I134+I138+I142+I146+I150</f>
      </c>
      <c>
        <f>0+O102+O106+O110+O114+O118+O122+O126+O130+O134+O138+O142+O146+O150</f>
      </c>
    </row>
    <row r="102" spans="1:16" ht="12.75">
      <c r="A102" s="26" t="s">
        <v>60</v>
      </c>
      <c s="31" t="s">
        <v>147</v>
      </c>
      <c s="31" t="s">
        <v>1126</v>
      </c>
      <c s="26" t="s">
        <v>66</v>
      </c>
      <c s="32" t="s">
        <v>1127</v>
      </c>
      <c s="33" t="s">
        <v>516</v>
      </c>
      <c s="34">
        <v>101.1</v>
      </c>
      <c s="35">
        <v>0</v>
      </c>
      <c s="35">
        <f>ROUND(ROUND(H102,2)*ROUND(G102,3),2)</f>
      </c>
      <c s="33" t="s">
        <v>64</v>
      </c>
      <c r="O102">
        <f>(I102*21)/100</f>
      </c>
      <c t="s">
        <v>33</v>
      </c>
    </row>
    <row r="103" spans="1:5" ht="12.75">
      <c r="A103" s="36" t="s">
        <v>65</v>
      </c>
      <c r="E103" s="37" t="s">
        <v>66</v>
      </c>
    </row>
    <row r="104" spans="1:5" ht="63.75">
      <c r="A104" s="38" t="s">
        <v>67</v>
      </c>
      <c r="E104" s="39" t="s">
        <v>1128</v>
      </c>
    </row>
    <row r="105" spans="1:5" ht="51">
      <c r="A105" t="s">
        <v>69</v>
      </c>
      <c r="E105" s="37" t="s">
        <v>1129</v>
      </c>
    </row>
    <row r="106" spans="1:16" ht="12.75">
      <c r="A106" s="26" t="s">
        <v>60</v>
      </c>
      <c s="31" t="s">
        <v>150</v>
      </c>
      <c s="31" t="s">
        <v>1130</v>
      </c>
      <c s="26" t="s">
        <v>66</v>
      </c>
      <c s="32" t="s">
        <v>1131</v>
      </c>
      <c s="33" t="s">
        <v>516</v>
      </c>
      <c s="34">
        <v>294.6</v>
      </c>
      <c s="35">
        <v>0</v>
      </c>
      <c s="35">
        <f>ROUND(ROUND(H106,2)*ROUND(G106,3),2)</f>
      </c>
      <c s="33" t="s">
        <v>64</v>
      </c>
      <c r="O106">
        <f>(I106*21)/100</f>
      </c>
      <c t="s">
        <v>33</v>
      </c>
    </row>
    <row r="107" spans="1:5" ht="12.75">
      <c r="A107" s="36" t="s">
        <v>65</v>
      </c>
      <c r="E107" s="37" t="s">
        <v>66</v>
      </c>
    </row>
    <row r="108" spans="1:5" ht="191.25">
      <c r="A108" s="38" t="s">
        <v>67</v>
      </c>
      <c r="E108" s="39" t="s">
        <v>1132</v>
      </c>
    </row>
    <row r="109" spans="1:5" ht="51">
      <c r="A109" t="s">
        <v>69</v>
      </c>
      <c r="E109" s="37" t="s">
        <v>1129</v>
      </c>
    </row>
    <row r="110" spans="1:16" ht="12.75">
      <c r="A110" s="26" t="s">
        <v>60</v>
      </c>
      <c s="31" t="s">
        <v>153</v>
      </c>
      <c s="31" t="s">
        <v>1133</v>
      </c>
      <c s="26" t="s">
        <v>66</v>
      </c>
      <c s="32" t="s">
        <v>1134</v>
      </c>
      <c s="33" t="s">
        <v>85</v>
      </c>
      <c s="34">
        <v>448.4</v>
      </c>
      <c s="35">
        <v>0</v>
      </c>
      <c s="35">
        <f>ROUND(ROUND(H110,2)*ROUND(G110,3),2)</f>
      </c>
      <c s="33" t="s">
        <v>64</v>
      </c>
      <c r="O110">
        <f>(I110*21)/100</f>
      </c>
      <c t="s">
        <v>33</v>
      </c>
    </row>
    <row r="111" spans="1:5" ht="12.75">
      <c r="A111" s="36" t="s">
        <v>65</v>
      </c>
      <c r="E111" s="37" t="s">
        <v>66</v>
      </c>
    </row>
    <row r="112" spans="1:5" ht="63.75">
      <c r="A112" s="38" t="s">
        <v>67</v>
      </c>
      <c r="E112" s="39" t="s">
        <v>1135</v>
      </c>
    </row>
    <row r="113" spans="1:5" ht="51">
      <c r="A113" t="s">
        <v>69</v>
      </c>
      <c r="E113" s="37" t="s">
        <v>1136</v>
      </c>
    </row>
    <row r="114" spans="1:16" ht="12.75">
      <c r="A114" s="26" t="s">
        <v>60</v>
      </c>
      <c s="31" t="s">
        <v>158</v>
      </c>
      <c s="31" t="s">
        <v>1137</v>
      </c>
      <c s="26" t="s">
        <v>66</v>
      </c>
      <c s="32" t="s">
        <v>1138</v>
      </c>
      <c s="33" t="s">
        <v>85</v>
      </c>
      <c s="34">
        <v>772.6</v>
      </c>
      <c s="35">
        <v>0</v>
      </c>
      <c s="35">
        <f>ROUND(ROUND(H114,2)*ROUND(G114,3),2)</f>
      </c>
      <c s="33" t="s">
        <v>64</v>
      </c>
      <c r="O114">
        <f>(I114*21)/100</f>
      </c>
      <c t="s">
        <v>33</v>
      </c>
    </row>
    <row r="115" spans="1:5" ht="12.75">
      <c r="A115" s="36" t="s">
        <v>65</v>
      </c>
      <c r="E115" s="37" t="s">
        <v>66</v>
      </c>
    </row>
    <row r="116" spans="1:5" ht="63.75">
      <c r="A116" s="38" t="s">
        <v>67</v>
      </c>
      <c r="E116" s="39" t="s">
        <v>1139</v>
      </c>
    </row>
    <row r="117" spans="1:5" ht="51">
      <c r="A117" t="s">
        <v>69</v>
      </c>
      <c r="E117" s="37" t="s">
        <v>1136</v>
      </c>
    </row>
    <row r="118" spans="1:16" ht="12.75">
      <c r="A118" s="26" t="s">
        <v>60</v>
      </c>
      <c s="31" t="s">
        <v>162</v>
      </c>
      <c s="31" t="s">
        <v>1140</v>
      </c>
      <c s="26" t="s">
        <v>66</v>
      </c>
      <c s="32" t="s">
        <v>1141</v>
      </c>
      <c s="33" t="s">
        <v>85</v>
      </c>
      <c s="34">
        <v>384.4</v>
      </c>
      <c s="35">
        <v>0</v>
      </c>
      <c s="35">
        <f>ROUND(ROUND(H118,2)*ROUND(G118,3),2)</f>
      </c>
      <c s="33" t="s">
        <v>64</v>
      </c>
      <c r="O118">
        <f>(I118*21)/100</f>
      </c>
      <c t="s">
        <v>33</v>
      </c>
    </row>
    <row r="119" spans="1:5" ht="12.75">
      <c r="A119" s="36" t="s">
        <v>65</v>
      </c>
      <c r="E119" s="37" t="s">
        <v>66</v>
      </c>
    </row>
    <row r="120" spans="1:5" ht="63.75">
      <c r="A120" s="38" t="s">
        <v>67</v>
      </c>
      <c r="E120" s="39" t="s">
        <v>1142</v>
      </c>
    </row>
    <row r="121" spans="1:5" ht="140.25">
      <c r="A121" t="s">
        <v>69</v>
      </c>
      <c r="E121" s="37" t="s">
        <v>1143</v>
      </c>
    </row>
    <row r="122" spans="1:16" ht="12.75">
      <c r="A122" s="26" t="s">
        <v>60</v>
      </c>
      <c s="31" t="s">
        <v>165</v>
      </c>
      <c s="31" t="s">
        <v>1144</v>
      </c>
      <c s="26" t="s">
        <v>66</v>
      </c>
      <c s="32" t="s">
        <v>1145</v>
      </c>
      <c s="33" t="s">
        <v>85</v>
      </c>
      <c s="34">
        <v>388.2</v>
      </c>
      <c s="35">
        <v>0</v>
      </c>
      <c s="35">
        <f>ROUND(ROUND(H122,2)*ROUND(G122,3),2)</f>
      </c>
      <c s="33" t="s">
        <v>64</v>
      </c>
      <c r="O122">
        <f>(I122*21)/100</f>
      </c>
      <c t="s">
        <v>33</v>
      </c>
    </row>
    <row r="123" spans="1:5" ht="12.75">
      <c r="A123" s="36" t="s">
        <v>65</v>
      </c>
      <c r="E123" s="37" t="s">
        <v>66</v>
      </c>
    </row>
    <row r="124" spans="1:5" ht="63.75">
      <c r="A124" s="38" t="s">
        <v>67</v>
      </c>
      <c r="E124" s="39" t="s">
        <v>1146</v>
      </c>
    </row>
    <row r="125" spans="1:5" ht="140.25">
      <c r="A125" t="s">
        <v>69</v>
      </c>
      <c r="E125" s="37" t="s">
        <v>1143</v>
      </c>
    </row>
    <row r="126" spans="1:16" ht="12.75">
      <c r="A126" s="26" t="s">
        <v>60</v>
      </c>
      <c s="31" t="s">
        <v>169</v>
      </c>
      <c s="31" t="s">
        <v>1147</v>
      </c>
      <c s="26" t="s">
        <v>66</v>
      </c>
      <c s="32" t="s">
        <v>1148</v>
      </c>
      <c s="33" t="s">
        <v>85</v>
      </c>
      <c s="34">
        <v>375</v>
      </c>
      <c s="35">
        <v>0</v>
      </c>
      <c s="35">
        <f>ROUND(ROUND(H126,2)*ROUND(G126,3),2)</f>
      </c>
      <c s="33" t="s">
        <v>64</v>
      </c>
      <c r="O126">
        <f>(I126*21)/100</f>
      </c>
      <c t="s">
        <v>33</v>
      </c>
    </row>
    <row r="127" spans="1:5" ht="12.75">
      <c r="A127" s="36" t="s">
        <v>65</v>
      </c>
      <c r="E127" s="37" t="s">
        <v>66</v>
      </c>
    </row>
    <row r="128" spans="1:5" ht="63.75">
      <c r="A128" s="38" t="s">
        <v>67</v>
      </c>
      <c r="E128" s="39" t="s">
        <v>1149</v>
      </c>
    </row>
    <row r="129" spans="1:5" ht="140.25">
      <c r="A129" t="s">
        <v>69</v>
      </c>
      <c r="E129" s="37" t="s">
        <v>1143</v>
      </c>
    </row>
    <row r="130" spans="1:16" ht="12.75">
      <c r="A130" s="26" t="s">
        <v>60</v>
      </c>
      <c s="31" t="s">
        <v>173</v>
      </c>
      <c s="31" t="s">
        <v>1150</v>
      </c>
      <c s="26" t="s">
        <v>66</v>
      </c>
      <c s="32" t="s">
        <v>1151</v>
      </c>
      <c s="33" t="s">
        <v>85</v>
      </c>
      <c s="34">
        <v>448.4</v>
      </c>
      <c s="35">
        <v>0</v>
      </c>
      <c s="35">
        <f>ROUND(ROUND(H130,2)*ROUND(G130,3),2)</f>
      </c>
      <c s="33" t="s">
        <v>64</v>
      </c>
      <c r="O130">
        <f>(I130*21)/100</f>
      </c>
      <c t="s">
        <v>33</v>
      </c>
    </row>
    <row r="131" spans="1:5" ht="12.75">
      <c r="A131" s="36" t="s">
        <v>65</v>
      </c>
      <c r="E131" s="37" t="s">
        <v>66</v>
      </c>
    </row>
    <row r="132" spans="1:5" ht="63.75">
      <c r="A132" s="38" t="s">
        <v>67</v>
      </c>
      <c r="E132" s="39" t="s">
        <v>1152</v>
      </c>
    </row>
    <row r="133" spans="1:5" ht="25.5">
      <c r="A133" t="s">
        <v>69</v>
      </c>
      <c r="E133" s="37" t="s">
        <v>1153</v>
      </c>
    </row>
    <row r="134" spans="1:16" ht="12.75">
      <c r="A134" s="26" t="s">
        <v>60</v>
      </c>
      <c s="31" t="s">
        <v>177</v>
      </c>
      <c s="31" t="s">
        <v>1154</v>
      </c>
      <c s="26" t="s">
        <v>66</v>
      </c>
      <c s="32" t="s">
        <v>1155</v>
      </c>
      <c s="33" t="s">
        <v>85</v>
      </c>
      <c s="34">
        <v>85.8</v>
      </c>
      <c s="35">
        <v>0</v>
      </c>
      <c s="35">
        <f>ROUND(ROUND(H134,2)*ROUND(G134,3),2)</f>
      </c>
      <c s="33" t="s">
        <v>64</v>
      </c>
      <c r="O134">
        <f>(I134*21)/100</f>
      </c>
      <c t="s">
        <v>33</v>
      </c>
    </row>
    <row r="135" spans="1:5" ht="12.75">
      <c r="A135" s="36" t="s">
        <v>65</v>
      </c>
      <c r="E135" s="37" t="s">
        <v>66</v>
      </c>
    </row>
    <row r="136" spans="1:5" ht="102">
      <c r="A136" s="38" t="s">
        <v>67</v>
      </c>
      <c r="E136" s="39" t="s">
        <v>1156</v>
      </c>
    </row>
    <row r="137" spans="1:5" ht="153">
      <c r="A137" t="s">
        <v>69</v>
      </c>
      <c r="E137" s="37" t="s">
        <v>1157</v>
      </c>
    </row>
    <row r="138" spans="1:16" ht="12.75">
      <c r="A138" s="26" t="s">
        <v>60</v>
      </c>
      <c s="31" t="s">
        <v>180</v>
      </c>
      <c s="31" t="s">
        <v>1158</v>
      </c>
      <c s="26" t="s">
        <v>66</v>
      </c>
      <c s="32" t="s">
        <v>1159</v>
      </c>
      <c s="33" t="s">
        <v>85</v>
      </c>
      <c s="34">
        <v>77</v>
      </c>
      <c s="35">
        <v>0</v>
      </c>
      <c s="35">
        <f>ROUND(ROUND(H138,2)*ROUND(G138,3),2)</f>
      </c>
      <c s="33" t="s">
        <v>64</v>
      </c>
      <c r="O138">
        <f>(I138*21)/100</f>
      </c>
      <c t="s">
        <v>33</v>
      </c>
    </row>
    <row r="139" spans="1:5" ht="12.75">
      <c r="A139" s="36" t="s">
        <v>65</v>
      </c>
      <c r="E139" s="37" t="s">
        <v>66</v>
      </c>
    </row>
    <row r="140" spans="1:5" ht="63.75">
      <c r="A140" s="38" t="s">
        <v>67</v>
      </c>
      <c r="E140" s="39" t="s">
        <v>1160</v>
      </c>
    </row>
    <row r="141" spans="1:5" ht="153">
      <c r="A141" t="s">
        <v>69</v>
      </c>
      <c r="E141" s="37" t="s">
        <v>1157</v>
      </c>
    </row>
    <row r="142" spans="1:16" ht="25.5">
      <c r="A142" s="26" t="s">
        <v>60</v>
      </c>
      <c s="31" t="s">
        <v>184</v>
      </c>
      <c s="31" t="s">
        <v>1161</v>
      </c>
      <c s="26" t="s">
        <v>66</v>
      </c>
      <c s="32" t="s">
        <v>1162</v>
      </c>
      <c s="33" t="s">
        <v>85</v>
      </c>
      <c s="34">
        <v>10.2</v>
      </c>
      <c s="35">
        <v>0</v>
      </c>
      <c s="35">
        <f>ROUND(ROUND(H142,2)*ROUND(G142,3),2)</f>
      </c>
      <c s="33" t="s">
        <v>64</v>
      </c>
      <c r="O142">
        <f>(I142*21)/100</f>
      </c>
      <c t="s">
        <v>33</v>
      </c>
    </row>
    <row r="143" spans="1:5" ht="12.75">
      <c r="A143" s="36" t="s">
        <v>65</v>
      </c>
      <c r="E143" s="37" t="s">
        <v>66</v>
      </c>
    </row>
    <row r="144" spans="1:5" ht="63.75">
      <c r="A144" s="38" t="s">
        <v>67</v>
      </c>
      <c r="E144" s="39" t="s">
        <v>1163</v>
      </c>
    </row>
    <row r="145" spans="1:5" ht="153">
      <c r="A145" t="s">
        <v>69</v>
      </c>
      <c r="E145" s="37" t="s">
        <v>1157</v>
      </c>
    </row>
    <row r="146" spans="1:16" ht="12.75">
      <c r="A146" s="26" t="s">
        <v>60</v>
      </c>
      <c s="31" t="s">
        <v>188</v>
      </c>
      <c s="31" t="s">
        <v>1164</v>
      </c>
      <c s="26" t="s">
        <v>66</v>
      </c>
      <c s="32" t="s">
        <v>1165</v>
      </c>
      <c s="33" t="s">
        <v>85</v>
      </c>
      <c s="34">
        <v>10</v>
      </c>
      <c s="35">
        <v>0</v>
      </c>
      <c s="35">
        <f>ROUND(ROUND(H146,2)*ROUND(G146,3),2)</f>
      </c>
      <c s="33" t="s">
        <v>64</v>
      </c>
      <c r="O146">
        <f>(I146*21)/100</f>
      </c>
      <c t="s">
        <v>33</v>
      </c>
    </row>
    <row r="147" spans="1:5" ht="12.75">
      <c r="A147" s="36" t="s">
        <v>65</v>
      </c>
      <c r="E147" s="37" t="s">
        <v>66</v>
      </c>
    </row>
    <row r="148" spans="1:5" ht="63.75">
      <c r="A148" s="38" t="s">
        <v>67</v>
      </c>
      <c r="E148" s="39" t="s">
        <v>1166</v>
      </c>
    </row>
    <row r="149" spans="1:5" ht="89.25">
      <c r="A149" t="s">
        <v>69</v>
      </c>
      <c r="E149" s="37" t="s">
        <v>1167</v>
      </c>
    </row>
    <row r="150" spans="1:16" ht="12.75">
      <c r="A150" s="26" t="s">
        <v>60</v>
      </c>
      <c s="31" t="s">
        <v>192</v>
      </c>
      <c s="31" t="s">
        <v>1168</v>
      </c>
      <c s="26" t="s">
        <v>66</v>
      </c>
      <c s="32" t="s">
        <v>1169</v>
      </c>
      <c s="33" t="s">
        <v>94</v>
      </c>
      <c s="34">
        <v>109.6</v>
      </c>
      <c s="35">
        <v>0</v>
      </c>
      <c s="35">
        <f>ROUND(ROUND(H150,2)*ROUND(G150,3),2)</f>
      </c>
      <c s="33" t="s">
        <v>64</v>
      </c>
      <c r="O150">
        <f>(I150*21)/100</f>
      </c>
      <c t="s">
        <v>33</v>
      </c>
    </row>
    <row r="151" spans="1:5" ht="12.75">
      <c r="A151" s="36" t="s">
        <v>65</v>
      </c>
      <c r="E151" s="37" t="s">
        <v>66</v>
      </c>
    </row>
    <row r="152" spans="1:5" ht="63.75">
      <c r="A152" s="38" t="s">
        <v>67</v>
      </c>
      <c r="E152" s="39" t="s">
        <v>1170</v>
      </c>
    </row>
    <row r="153" spans="1:5" ht="38.25">
      <c r="A153" t="s">
        <v>69</v>
      </c>
      <c r="E153" s="37" t="s">
        <v>1171</v>
      </c>
    </row>
    <row r="154" spans="1:18" ht="12.75" customHeight="1">
      <c r="A154" s="6" t="s">
        <v>58</v>
      </c>
      <c s="6"/>
      <c s="41" t="s">
        <v>263</v>
      </c>
      <c s="6"/>
      <c s="29" t="s">
        <v>862</v>
      </c>
      <c s="6"/>
      <c s="6"/>
      <c s="6"/>
      <c s="42">
        <f>0+Q154</f>
      </c>
      <c s="6"/>
      <c r="O154">
        <f>0+R154</f>
      </c>
      <c r="Q154">
        <f>0+I155+I159</f>
      </c>
      <c>
        <f>0+O155+O159</f>
      </c>
    </row>
    <row r="155" spans="1:16" ht="12.75">
      <c r="A155" s="26" t="s">
        <v>60</v>
      </c>
      <c s="31" t="s">
        <v>196</v>
      </c>
      <c s="31" t="s">
        <v>867</v>
      </c>
      <c s="26" t="s">
        <v>66</v>
      </c>
      <c s="32" t="s">
        <v>868</v>
      </c>
      <c s="33" t="s">
        <v>516</v>
      </c>
      <c s="34">
        <v>30.4</v>
      </c>
      <c s="35">
        <v>0</v>
      </c>
      <c s="35">
        <f>ROUND(ROUND(H155,2)*ROUND(G155,3),2)</f>
      </c>
      <c s="33" t="s">
        <v>64</v>
      </c>
      <c r="O155">
        <f>(I155*21)/100</f>
      </c>
      <c t="s">
        <v>33</v>
      </c>
    </row>
    <row r="156" spans="1:5" ht="12.75">
      <c r="A156" s="36" t="s">
        <v>65</v>
      </c>
      <c r="E156" s="37" t="s">
        <v>66</v>
      </c>
    </row>
    <row r="157" spans="1:5" ht="63.75">
      <c r="A157" s="38" t="s">
        <v>67</v>
      </c>
      <c r="E157" s="39" t="s">
        <v>1172</v>
      </c>
    </row>
    <row r="158" spans="1:5" ht="89.25">
      <c r="A158" t="s">
        <v>69</v>
      </c>
      <c r="E158" s="37" t="s">
        <v>866</v>
      </c>
    </row>
    <row r="159" spans="1:16" ht="25.5">
      <c r="A159" s="26" t="s">
        <v>60</v>
      </c>
      <c s="31" t="s">
        <v>200</v>
      </c>
      <c s="31" t="s">
        <v>874</v>
      </c>
      <c s="26" t="s">
        <v>66</v>
      </c>
      <c s="32" t="s">
        <v>875</v>
      </c>
      <c s="33" t="s">
        <v>94</v>
      </c>
      <c s="34">
        <v>26.5</v>
      </c>
      <c s="35">
        <v>0</v>
      </c>
      <c s="35">
        <f>ROUND(ROUND(H159,2)*ROUND(G159,3),2)</f>
      </c>
      <c s="33" t="s">
        <v>64</v>
      </c>
      <c r="O159">
        <f>(I159*21)/100</f>
      </c>
      <c t="s">
        <v>33</v>
      </c>
    </row>
    <row r="160" spans="1:5" ht="12.75">
      <c r="A160" s="36" t="s">
        <v>65</v>
      </c>
      <c r="E160" s="37" t="s">
        <v>66</v>
      </c>
    </row>
    <row r="161" spans="1:5" ht="63.75">
      <c r="A161" s="38" t="s">
        <v>67</v>
      </c>
      <c r="E161" s="39" t="s">
        <v>1173</v>
      </c>
    </row>
    <row r="162" spans="1:5" ht="114.75">
      <c r="A162" t="s">
        <v>69</v>
      </c>
      <c r="E162" s="37" t="s">
        <v>877</v>
      </c>
    </row>
    <row r="163" spans="1:18" ht="12.75" customHeight="1">
      <c r="A163" s="6" t="s">
        <v>58</v>
      </c>
      <c s="6"/>
      <c s="41" t="s">
        <v>377</v>
      </c>
      <c s="6"/>
      <c s="29" t="s">
        <v>1027</v>
      </c>
      <c s="6"/>
      <c s="6"/>
      <c s="6"/>
      <c s="42">
        <f>0+Q163</f>
      </c>
      <c s="6"/>
      <c r="O163">
        <f>0+R163</f>
      </c>
      <c r="Q163">
        <f>0+I164+I168+I172</f>
      </c>
      <c>
        <f>0+O164+O168+O172</f>
      </c>
    </row>
    <row r="164" spans="1:16" ht="12.75">
      <c r="A164" s="26" t="s">
        <v>60</v>
      </c>
      <c s="31" t="s">
        <v>204</v>
      </c>
      <c s="31" t="s">
        <v>1174</v>
      </c>
      <c s="26" t="s">
        <v>66</v>
      </c>
      <c s="32" t="s">
        <v>1175</v>
      </c>
      <c s="33" t="s">
        <v>596</v>
      </c>
      <c s="34">
        <v>1</v>
      </c>
      <c s="35">
        <v>0</v>
      </c>
      <c s="35">
        <f>ROUND(ROUND(H164,2)*ROUND(G164,3),2)</f>
      </c>
      <c s="33" t="s">
        <v>64</v>
      </c>
      <c r="O164">
        <f>(I164*21)/100</f>
      </c>
      <c t="s">
        <v>33</v>
      </c>
    </row>
    <row r="165" spans="1:5" ht="12.75">
      <c r="A165" s="36" t="s">
        <v>65</v>
      </c>
      <c r="E165" s="37" t="s">
        <v>66</v>
      </c>
    </row>
    <row r="166" spans="1:5" ht="25.5">
      <c r="A166" s="38" t="s">
        <v>67</v>
      </c>
      <c r="E166" s="39" t="s">
        <v>1176</v>
      </c>
    </row>
    <row r="167" spans="1:5" ht="255">
      <c r="A167" t="s">
        <v>69</v>
      </c>
      <c r="E167" s="37" t="s">
        <v>1177</v>
      </c>
    </row>
    <row r="168" spans="1:16" ht="12.75">
      <c r="A168" s="26" t="s">
        <v>60</v>
      </c>
      <c s="31" t="s">
        <v>208</v>
      </c>
      <c s="31" t="s">
        <v>1032</v>
      </c>
      <c s="26" t="s">
        <v>66</v>
      </c>
      <c s="32" t="s">
        <v>1033</v>
      </c>
      <c s="33" t="s">
        <v>94</v>
      </c>
      <c s="34">
        <v>50</v>
      </c>
      <c s="35">
        <v>0</v>
      </c>
      <c s="35">
        <f>ROUND(ROUND(H168,2)*ROUND(G168,3),2)</f>
      </c>
      <c s="33" t="s">
        <v>64</v>
      </c>
      <c r="O168">
        <f>(I168*21)/100</f>
      </c>
      <c t="s">
        <v>33</v>
      </c>
    </row>
    <row r="169" spans="1:5" ht="12.75">
      <c r="A169" s="36" t="s">
        <v>65</v>
      </c>
      <c r="E169" s="37" t="s">
        <v>66</v>
      </c>
    </row>
    <row r="170" spans="1:5" ht="63.75">
      <c r="A170" s="38" t="s">
        <v>67</v>
      </c>
      <c r="E170" s="39" t="s">
        <v>1178</v>
      </c>
    </row>
    <row r="171" spans="1:5" ht="242.25">
      <c r="A171" t="s">
        <v>69</v>
      </c>
      <c r="E171" s="37" t="s">
        <v>1035</v>
      </c>
    </row>
    <row r="172" spans="1:16" ht="12.75">
      <c r="A172" s="26" t="s">
        <v>60</v>
      </c>
      <c s="31" t="s">
        <v>212</v>
      </c>
      <c s="31" t="s">
        <v>1179</v>
      </c>
      <c s="26" t="s">
        <v>66</v>
      </c>
      <c s="32" t="s">
        <v>1180</v>
      </c>
      <c s="33" t="s">
        <v>594</v>
      </c>
      <c s="34">
        <v>1</v>
      </c>
      <c s="35">
        <v>0</v>
      </c>
      <c s="35">
        <f>ROUND(ROUND(H172,2)*ROUND(G172,3),2)</f>
      </c>
      <c s="33" t="s">
        <v>64</v>
      </c>
      <c r="O172">
        <f>(I172*21)/100</f>
      </c>
      <c t="s">
        <v>33</v>
      </c>
    </row>
    <row r="173" spans="1:5" ht="12.75">
      <c r="A173" s="36" t="s">
        <v>65</v>
      </c>
      <c r="E173" s="37" t="s">
        <v>66</v>
      </c>
    </row>
    <row r="174" spans="1:5" ht="25.5">
      <c r="A174" s="38" t="s">
        <v>67</v>
      </c>
      <c r="E174" s="39" t="s">
        <v>1181</v>
      </c>
    </row>
    <row r="175" spans="1:5" ht="76.5">
      <c r="A175" t="s">
        <v>69</v>
      </c>
      <c r="E175" s="37" t="s">
        <v>1182</v>
      </c>
    </row>
    <row r="176" spans="1:18" ht="12.75" customHeight="1">
      <c r="A176" s="6" t="s">
        <v>58</v>
      </c>
      <c s="6"/>
      <c s="41" t="s">
        <v>419</v>
      </c>
      <c s="6"/>
      <c s="29" t="s">
        <v>891</v>
      </c>
      <c s="6"/>
      <c s="6"/>
      <c s="6"/>
      <c s="42">
        <f>0+Q176</f>
      </c>
      <c s="6"/>
      <c r="O176">
        <f>0+R176</f>
      </c>
      <c r="Q176">
        <f>0+I177+I181+I185+I189+I193+I197+I201+I205+I209+I213+I217+I221</f>
      </c>
      <c>
        <f>0+O177+O181+O185+O189+O193+O197+O201+O205+O209+O213+O217+O221</f>
      </c>
    </row>
    <row r="177" spans="1:16" ht="25.5">
      <c r="A177" s="26" t="s">
        <v>60</v>
      </c>
      <c s="31" t="s">
        <v>216</v>
      </c>
      <c s="31" t="s">
        <v>1183</v>
      </c>
      <c s="26" t="s">
        <v>66</v>
      </c>
      <c s="32" t="s">
        <v>1184</v>
      </c>
      <c s="33" t="s">
        <v>81</v>
      </c>
      <c s="34">
        <v>4</v>
      </c>
      <c s="35">
        <v>0</v>
      </c>
      <c s="35">
        <f>ROUND(ROUND(H177,2)*ROUND(G177,3),2)</f>
      </c>
      <c s="33" t="s">
        <v>64</v>
      </c>
      <c r="O177">
        <f>(I177*21)/100</f>
      </c>
      <c t="s">
        <v>33</v>
      </c>
    </row>
    <row r="178" spans="1:5" ht="12.75">
      <c r="A178" s="36" t="s">
        <v>65</v>
      </c>
      <c r="E178" s="37" t="s">
        <v>66</v>
      </c>
    </row>
    <row r="179" spans="1:5" ht="63.75">
      <c r="A179" s="38" t="s">
        <v>67</v>
      </c>
      <c r="E179" s="39" t="s">
        <v>1185</v>
      </c>
    </row>
    <row r="180" spans="1:5" ht="25.5">
      <c r="A180" t="s">
        <v>69</v>
      </c>
      <c r="E180" s="37" t="s">
        <v>1186</v>
      </c>
    </row>
    <row r="181" spans="1:16" ht="12.75">
      <c r="A181" s="26" t="s">
        <v>60</v>
      </c>
      <c s="31" t="s">
        <v>220</v>
      </c>
      <c s="31" t="s">
        <v>1187</v>
      </c>
      <c s="26" t="s">
        <v>66</v>
      </c>
      <c s="32" t="s">
        <v>1188</v>
      </c>
      <c s="33" t="s">
        <v>81</v>
      </c>
      <c s="34">
        <v>8</v>
      </c>
      <c s="35">
        <v>0</v>
      </c>
      <c s="35">
        <f>ROUND(ROUND(H181,2)*ROUND(G181,3),2)</f>
      </c>
      <c s="33" t="s">
        <v>64</v>
      </c>
      <c r="O181">
        <f>(I181*21)/100</f>
      </c>
      <c t="s">
        <v>33</v>
      </c>
    </row>
    <row r="182" spans="1:5" ht="12.75">
      <c r="A182" s="36" t="s">
        <v>65</v>
      </c>
      <c r="E182" s="37" t="s">
        <v>66</v>
      </c>
    </row>
    <row r="183" spans="1:5" ht="89.25">
      <c r="A183" s="38" t="s">
        <v>67</v>
      </c>
      <c r="E183" s="39" t="s">
        <v>1189</v>
      </c>
    </row>
    <row r="184" spans="1:5" ht="25.5">
      <c r="A184" t="s">
        <v>69</v>
      </c>
      <c r="E184" s="37" t="s">
        <v>1190</v>
      </c>
    </row>
    <row r="185" spans="1:16" ht="25.5">
      <c r="A185" s="26" t="s">
        <v>60</v>
      </c>
      <c s="31" t="s">
        <v>224</v>
      </c>
      <c s="31" t="s">
        <v>1191</v>
      </c>
      <c s="26" t="s">
        <v>66</v>
      </c>
      <c s="32" t="s">
        <v>1192</v>
      </c>
      <c s="33" t="s">
        <v>85</v>
      </c>
      <c s="34">
        <v>30</v>
      </c>
      <c s="35">
        <v>0</v>
      </c>
      <c s="35">
        <f>ROUND(ROUND(H185,2)*ROUND(G185,3),2)</f>
      </c>
      <c s="33" t="s">
        <v>64</v>
      </c>
      <c r="O185">
        <f>(I185*21)/100</f>
      </c>
      <c t="s">
        <v>33</v>
      </c>
    </row>
    <row r="186" spans="1:5" ht="12.75">
      <c r="A186" s="36" t="s">
        <v>65</v>
      </c>
      <c r="E186" s="37" t="s">
        <v>66</v>
      </c>
    </row>
    <row r="187" spans="1:5" ht="63.75">
      <c r="A187" s="38" t="s">
        <v>67</v>
      </c>
      <c r="E187" s="39" t="s">
        <v>1193</v>
      </c>
    </row>
    <row r="188" spans="1:5" ht="38.25">
      <c r="A188" t="s">
        <v>69</v>
      </c>
      <c r="E188" s="37" t="s">
        <v>1194</v>
      </c>
    </row>
    <row r="189" spans="1:16" ht="25.5">
      <c r="A189" s="26" t="s">
        <v>60</v>
      </c>
      <c s="31" t="s">
        <v>228</v>
      </c>
      <c s="31" t="s">
        <v>1195</v>
      </c>
      <c s="26" t="s">
        <v>66</v>
      </c>
      <c s="32" t="s">
        <v>1196</v>
      </c>
      <c s="33" t="s">
        <v>85</v>
      </c>
      <c s="34">
        <v>30</v>
      </c>
      <c s="35">
        <v>0</v>
      </c>
      <c s="35">
        <f>ROUND(ROUND(H189,2)*ROUND(G189,3),2)</f>
      </c>
      <c s="33" t="s">
        <v>64</v>
      </c>
      <c r="O189">
        <f>(I189*21)/100</f>
      </c>
      <c t="s">
        <v>33</v>
      </c>
    </row>
    <row r="190" spans="1:5" ht="12.75">
      <c r="A190" s="36" t="s">
        <v>65</v>
      </c>
      <c r="E190" s="37" t="s">
        <v>66</v>
      </c>
    </row>
    <row r="191" spans="1:5" ht="51">
      <c r="A191" s="38" t="s">
        <v>67</v>
      </c>
      <c r="E191" s="39" t="s">
        <v>1197</v>
      </c>
    </row>
    <row r="192" spans="1:5" ht="38.25">
      <c r="A192" t="s">
        <v>69</v>
      </c>
      <c r="E192" s="37" t="s">
        <v>1194</v>
      </c>
    </row>
    <row r="193" spans="1:16" ht="12.75">
      <c r="A193" s="26" t="s">
        <v>60</v>
      </c>
      <c s="31" t="s">
        <v>233</v>
      </c>
      <c s="31" t="s">
        <v>1198</v>
      </c>
      <c s="26" t="s">
        <v>66</v>
      </c>
      <c s="32" t="s">
        <v>1199</v>
      </c>
      <c s="33" t="s">
        <v>516</v>
      </c>
      <c s="34">
        <v>1.5</v>
      </c>
      <c s="35">
        <v>0</v>
      </c>
      <c s="35">
        <f>ROUND(ROUND(H193,2)*ROUND(G193,3),2)</f>
      </c>
      <c s="33" t="s">
        <v>64</v>
      </c>
      <c r="O193">
        <f>(I193*21)/100</f>
      </c>
      <c t="s">
        <v>33</v>
      </c>
    </row>
    <row r="194" spans="1:5" ht="12.75">
      <c r="A194" s="36" t="s">
        <v>65</v>
      </c>
      <c r="E194" s="37" t="s">
        <v>66</v>
      </c>
    </row>
    <row r="195" spans="1:5" ht="63.75">
      <c r="A195" s="38" t="s">
        <v>67</v>
      </c>
      <c r="E195" s="39" t="s">
        <v>1200</v>
      </c>
    </row>
    <row r="196" spans="1:5" ht="51">
      <c r="A196" t="s">
        <v>69</v>
      </c>
      <c r="E196" s="37" t="s">
        <v>1201</v>
      </c>
    </row>
    <row r="197" spans="1:16" ht="12.75">
      <c r="A197" s="26" t="s">
        <v>60</v>
      </c>
      <c s="31" t="s">
        <v>237</v>
      </c>
      <c s="31" t="s">
        <v>1202</v>
      </c>
      <c s="26" t="s">
        <v>66</v>
      </c>
      <c s="32" t="s">
        <v>1203</v>
      </c>
      <c s="33" t="s">
        <v>94</v>
      </c>
      <c s="34">
        <v>41.5</v>
      </c>
      <c s="35">
        <v>0</v>
      </c>
      <c s="35">
        <f>ROUND(ROUND(H197,2)*ROUND(G197,3),2)</f>
      </c>
      <c s="33" t="s">
        <v>64</v>
      </c>
      <c r="O197">
        <f>(I197*21)/100</f>
      </c>
      <c t="s">
        <v>33</v>
      </c>
    </row>
    <row r="198" spans="1:5" ht="12.75">
      <c r="A198" s="36" t="s">
        <v>65</v>
      </c>
      <c r="E198" s="37" t="s">
        <v>66</v>
      </c>
    </row>
    <row r="199" spans="1:5" ht="63.75">
      <c r="A199" s="38" t="s">
        <v>67</v>
      </c>
      <c r="E199" s="39" t="s">
        <v>1204</v>
      </c>
    </row>
    <row r="200" spans="1:5" ht="51">
      <c r="A200" t="s">
        <v>69</v>
      </c>
      <c r="E200" s="37" t="s">
        <v>1205</v>
      </c>
    </row>
    <row r="201" spans="1:16" ht="12.75">
      <c r="A201" s="26" t="s">
        <v>60</v>
      </c>
      <c s="31" t="s">
        <v>241</v>
      </c>
      <c s="31" t="s">
        <v>1206</v>
      </c>
      <c s="26" t="s">
        <v>66</v>
      </c>
      <c s="32" t="s">
        <v>1207</v>
      </c>
      <c s="33" t="s">
        <v>94</v>
      </c>
      <c s="34">
        <v>125</v>
      </c>
      <c s="35">
        <v>0</v>
      </c>
      <c s="35">
        <f>ROUND(ROUND(H201,2)*ROUND(G201,3),2)</f>
      </c>
      <c s="33" t="s">
        <v>64</v>
      </c>
      <c r="O201">
        <f>(I201*21)/100</f>
      </c>
      <c t="s">
        <v>33</v>
      </c>
    </row>
    <row r="202" spans="1:5" ht="12.75">
      <c r="A202" s="36" t="s">
        <v>65</v>
      </c>
      <c r="E202" s="37" t="s">
        <v>66</v>
      </c>
    </row>
    <row r="203" spans="1:5" ht="102">
      <c r="A203" s="38" t="s">
        <v>67</v>
      </c>
      <c r="E203" s="39" t="s">
        <v>1208</v>
      </c>
    </row>
    <row r="204" spans="1:5" ht="51">
      <c r="A204" t="s">
        <v>69</v>
      </c>
      <c r="E204" s="37" t="s">
        <v>1205</v>
      </c>
    </row>
    <row r="205" spans="1:16" ht="12.75">
      <c r="A205" s="26" t="s">
        <v>60</v>
      </c>
      <c s="31" t="s">
        <v>245</v>
      </c>
      <c s="31" t="s">
        <v>1209</v>
      </c>
      <c s="26" t="s">
        <v>66</v>
      </c>
      <c s="32" t="s">
        <v>1210</v>
      </c>
      <c s="33" t="s">
        <v>94</v>
      </c>
      <c s="34">
        <v>14.6</v>
      </c>
      <c s="35">
        <v>0</v>
      </c>
      <c s="35">
        <f>ROUND(ROUND(H205,2)*ROUND(G205,3),2)</f>
      </c>
      <c s="33" t="s">
        <v>64</v>
      </c>
      <c r="O205">
        <f>(I205*21)/100</f>
      </c>
      <c t="s">
        <v>33</v>
      </c>
    </row>
    <row r="206" spans="1:5" ht="12.75">
      <c r="A206" s="36" t="s">
        <v>65</v>
      </c>
      <c r="E206" s="37" t="s">
        <v>66</v>
      </c>
    </row>
    <row r="207" spans="1:5" ht="63.75">
      <c r="A207" s="38" t="s">
        <v>67</v>
      </c>
      <c r="E207" s="39" t="s">
        <v>1211</v>
      </c>
    </row>
    <row r="208" spans="1:5" ht="25.5">
      <c r="A208" t="s">
        <v>69</v>
      </c>
      <c r="E208" s="37" t="s">
        <v>1212</v>
      </c>
    </row>
    <row r="209" spans="1:16" ht="12.75">
      <c r="A209" s="26" t="s">
        <v>60</v>
      </c>
      <c s="31" t="s">
        <v>249</v>
      </c>
      <c s="31" t="s">
        <v>1213</v>
      </c>
      <c s="26" t="s">
        <v>66</v>
      </c>
      <c s="32" t="s">
        <v>1214</v>
      </c>
      <c s="33" t="s">
        <v>85</v>
      </c>
      <c s="34">
        <v>95</v>
      </c>
      <c s="35">
        <v>0</v>
      </c>
      <c s="35">
        <f>ROUND(ROUND(H209,2)*ROUND(G209,3),2)</f>
      </c>
      <c s="33" t="s">
        <v>64</v>
      </c>
      <c r="O209">
        <f>(I209*21)/100</f>
      </c>
      <c t="s">
        <v>33</v>
      </c>
    </row>
    <row r="210" spans="1:5" ht="12.75">
      <c r="A210" s="36" t="s">
        <v>65</v>
      </c>
      <c r="E210" s="37" t="s">
        <v>66</v>
      </c>
    </row>
    <row r="211" spans="1:5" ht="165.75">
      <c r="A211" s="38" t="s">
        <v>67</v>
      </c>
      <c r="E211" s="39" t="s">
        <v>1215</v>
      </c>
    </row>
    <row r="212" spans="1:5" ht="267.75">
      <c r="A212" t="s">
        <v>69</v>
      </c>
      <c r="E212" s="37" t="s">
        <v>1216</v>
      </c>
    </row>
    <row r="213" spans="1:16" ht="12.75">
      <c r="A213" s="26" t="s">
        <v>60</v>
      </c>
      <c s="31" t="s">
        <v>253</v>
      </c>
      <c s="31" t="s">
        <v>1217</v>
      </c>
      <c s="26" t="s">
        <v>66</v>
      </c>
      <c s="32" t="s">
        <v>1218</v>
      </c>
      <c s="33" t="s">
        <v>94</v>
      </c>
      <c s="34">
        <v>35</v>
      </c>
      <c s="35">
        <v>0</v>
      </c>
      <c s="35">
        <f>ROUND(ROUND(H213,2)*ROUND(G213,3),2)</f>
      </c>
      <c s="33" t="s">
        <v>64</v>
      </c>
      <c r="O213">
        <f>(I213*21)/100</f>
      </c>
      <c t="s">
        <v>33</v>
      </c>
    </row>
    <row r="214" spans="1:5" ht="12.75">
      <c r="A214" s="36" t="s">
        <v>65</v>
      </c>
      <c r="E214" s="37" t="s">
        <v>66</v>
      </c>
    </row>
    <row r="215" spans="1:5" ht="76.5">
      <c r="A215" s="38" t="s">
        <v>67</v>
      </c>
      <c r="E215" s="39" t="s">
        <v>1219</v>
      </c>
    </row>
    <row r="216" spans="1:5" ht="25.5">
      <c r="A216" t="s">
        <v>69</v>
      </c>
      <c r="E216" s="37" t="s">
        <v>1220</v>
      </c>
    </row>
    <row r="217" spans="1:16" ht="25.5">
      <c r="A217" s="26" t="s">
        <v>60</v>
      </c>
      <c s="31" t="s">
        <v>259</v>
      </c>
      <c s="31" t="s">
        <v>1221</v>
      </c>
      <c s="26" t="s">
        <v>66</v>
      </c>
      <c s="32" t="s">
        <v>1222</v>
      </c>
      <c s="33" t="s">
        <v>594</v>
      </c>
      <c s="34">
        <v>12</v>
      </c>
      <c s="35">
        <v>0</v>
      </c>
      <c s="35">
        <f>ROUND(ROUND(H217,2)*ROUND(G217,3),2)</f>
      </c>
      <c s="33" t="s">
        <v>457</v>
      </c>
      <c r="O217">
        <f>(I217*21)/100</f>
      </c>
      <c t="s">
        <v>33</v>
      </c>
    </row>
    <row r="218" spans="1:5" ht="12.75">
      <c r="A218" s="36" t="s">
        <v>65</v>
      </c>
      <c r="E218" s="37" t="s">
        <v>66</v>
      </c>
    </row>
    <row r="219" spans="1:5" ht="63.75">
      <c r="A219" s="38" t="s">
        <v>67</v>
      </c>
      <c r="E219" s="39" t="s">
        <v>1223</v>
      </c>
    </row>
    <row r="220" spans="1:5" ht="63.75">
      <c r="A220" t="s">
        <v>69</v>
      </c>
      <c r="E220" s="37" t="s">
        <v>1224</v>
      </c>
    </row>
    <row r="221" spans="1:16" ht="25.5">
      <c r="A221" s="26" t="s">
        <v>60</v>
      </c>
      <c s="31" t="s">
        <v>263</v>
      </c>
      <c s="31" t="s">
        <v>1225</v>
      </c>
      <c s="26" t="s">
        <v>66</v>
      </c>
      <c s="32" t="s">
        <v>1226</v>
      </c>
      <c s="33" t="s">
        <v>594</v>
      </c>
      <c s="34">
        <v>12</v>
      </c>
      <c s="35">
        <v>0</v>
      </c>
      <c s="35">
        <f>ROUND(ROUND(H221,2)*ROUND(G221,3),2)</f>
      </c>
      <c s="33" t="s">
        <v>457</v>
      </c>
      <c r="O221">
        <f>(I221*21)/100</f>
      </c>
      <c t="s">
        <v>33</v>
      </c>
    </row>
    <row r="222" spans="1:5" ht="12.75">
      <c r="A222" s="36" t="s">
        <v>65</v>
      </c>
      <c r="E222" s="37" t="s">
        <v>66</v>
      </c>
    </row>
    <row r="223" spans="1:5" ht="63.75">
      <c r="A223" s="38" t="s">
        <v>67</v>
      </c>
      <c r="E223" s="39" t="s">
        <v>1223</v>
      </c>
    </row>
    <row r="224" spans="1:5" ht="25.5">
      <c r="A224" t="s">
        <v>69</v>
      </c>
      <c r="E224" s="37" t="s">
        <v>1186</v>
      </c>
    </row>
    <row r="225" spans="1:18" ht="12.75" customHeight="1">
      <c r="A225" s="6" t="s">
        <v>58</v>
      </c>
      <c s="6"/>
      <c s="41" t="s">
        <v>427</v>
      </c>
      <c s="6"/>
      <c s="29" t="s">
        <v>903</v>
      </c>
      <c s="6"/>
      <c s="6"/>
      <c s="6"/>
      <c s="42">
        <f>0+Q225</f>
      </c>
      <c s="6"/>
      <c r="O225">
        <f>0+R225</f>
      </c>
      <c r="Q225">
        <f>0+I226+I230</f>
      </c>
      <c>
        <f>0+O226+O230</f>
      </c>
    </row>
    <row r="226" spans="1:16" ht="12.75">
      <c r="A226" s="26" t="s">
        <v>60</v>
      </c>
      <c s="31" t="s">
        <v>267</v>
      </c>
      <c s="31" t="s">
        <v>1227</v>
      </c>
      <c s="26" t="s">
        <v>66</v>
      </c>
      <c s="32" t="s">
        <v>1228</v>
      </c>
      <c s="33" t="s">
        <v>85</v>
      </c>
      <c s="34">
        <v>10</v>
      </c>
      <c s="35">
        <v>0</v>
      </c>
      <c s="35">
        <f>ROUND(ROUND(H226,2)*ROUND(G226,3),2)</f>
      </c>
      <c s="33" t="s">
        <v>64</v>
      </c>
      <c r="O226">
        <f>(I226*21)/100</f>
      </c>
      <c t="s">
        <v>33</v>
      </c>
    </row>
    <row r="227" spans="1:5" ht="12.75">
      <c r="A227" s="36" t="s">
        <v>65</v>
      </c>
      <c r="E227" s="37" t="s">
        <v>66</v>
      </c>
    </row>
    <row r="228" spans="1:5" ht="63.75">
      <c r="A228" s="38" t="s">
        <v>67</v>
      </c>
      <c r="E228" s="39" t="s">
        <v>1229</v>
      </c>
    </row>
    <row r="229" spans="1:5" ht="25.5">
      <c r="A229" t="s">
        <v>69</v>
      </c>
      <c r="E229" s="37" t="s">
        <v>1230</v>
      </c>
    </row>
    <row r="230" spans="1:16" ht="12.75">
      <c r="A230" s="26" t="s">
        <v>60</v>
      </c>
      <c s="31" t="s">
        <v>271</v>
      </c>
      <c s="31" t="s">
        <v>1231</v>
      </c>
      <c s="26" t="s">
        <v>66</v>
      </c>
      <c s="32" t="s">
        <v>1232</v>
      </c>
      <c s="33" t="s">
        <v>63</v>
      </c>
      <c s="34">
        <v>1</v>
      </c>
      <c s="35">
        <v>0</v>
      </c>
      <c s="35">
        <f>ROUND(ROUND(H230,2)*ROUND(G230,3),2)</f>
      </c>
      <c s="33" t="s">
        <v>888</v>
      </c>
      <c r="O230">
        <f>(I230*21)/100</f>
      </c>
      <c t="s">
        <v>33</v>
      </c>
    </row>
    <row r="231" spans="1:5" ht="12.75">
      <c r="A231" s="36" t="s">
        <v>65</v>
      </c>
      <c r="E231" s="37" t="s">
        <v>66</v>
      </c>
    </row>
    <row r="232" spans="1:5" ht="89.25">
      <c r="A232" s="38" t="s">
        <v>67</v>
      </c>
      <c r="E232" s="39" t="s">
        <v>1233</v>
      </c>
    </row>
    <row r="233" spans="1:5" ht="12.75">
      <c r="A233" t="s">
        <v>69</v>
      </c>
      <c r="E233" s="37" t="s">
        <v>1234</v>
      </c>
    </row>
    <row r="234" spans="1:18" ht="12.75" customHeight="1">
      <c r="A234" s="6" t="s">
        <v>58</v>
      </c>
      <c s="6"/>
      <c s="41" t="s">
        <v>440</v>
      </c>
      <c s="6"/>
      <c s="29" t="s">
        <v>920</v>
      </c>
      <c s="6"/>
      <c s="6"/>
      <c s="6"/>
      <c s="42">
        <f>0+Q234</f>
      </c>
      <c s="6"/>
      <c r="O234">
        <f>0+R234</f>
      </c>
      <c r="Q234">
        <f>0+I235+I239</f>
      </c>
      <c>
        <f>0+O235+O239</f>
      </c>
    </row>
    <row r="235" spans="1:16" ht="12.75">
      <c r="A235" s="26" t="s">
        <v>60</v>
      </c>
      <c s="31" t="s">
        <v>275</v>
      </c>
      <c s="31" t="s">
        <v>1235</v>
      </c>
      <c s="26" t="s">
        <v>66</v>
      </c>
      <c s="32" t="s">
        <v>1236</v>
      </c>
      <c s="33" t="s">
        <v>63</v>
      </c>
      <c s="34">
        <v>1</v>
      </c>
      <c s="35">
        <v>0</v>
      </c>
      <c s="35">
        <f>ROUND(ROUND(H235,2)*ROUND(G235,3),2)</f>
      </c>
      <c s="33" t="s">
        <v>64</v>
      </c>
      <c r="O235">
        <f>(I235*21)/100</f>
      </c>
      <c t="s">
        <v>33</v>
      </c>
    </row>
    <row r="236" spans="1:5" ht="12.75">
      <c r="A236" s="36" t="s">
        <v>65</v>
      </c>
      <c r="E236" s="37" t="s">
        <v>66</v>
      </c>
    </row>
    <row r="237" spans="1:5" ht="63.75">
      <c r="A237" s="38" t="s">
        <v>67</v>
      </c>
      <c r="E237" s="39" t="s">
        <v>1237</v>
      </c>
    </row>
    <row r="238" spans="1:5" ht="12.75">
      <c r="A238" t="s">
        <v>69</v>
      </c>
      <c r="E238" s="37" t="s">
        <v>70</v>
      </c>
    </row>
    <row r="239" spans="1:16" ht="12.75">
      <c r="A239" s="26" t="s">
        <v>60</v>
      </c>
      <c s="31" t="s">
        <v>279</v>
      </c>
      <c s="31" t="s">
        <v>1238</v>
      </c>
      <c s="26" t="s">
        <v>66</v>
      </c>
      <c s="32" t="s">
        <v>1239</v>
      </c>
      <c s="33" t="s">
        <v>85</v>
      </c>
      <c s="34">
        <v>60</v>
      </c>
      <c s="35">
        <v>0</v>
      </c>
      <c s="35">
        <f>ROUND(ROUND(H239,2)*ROUND(G239,3),2)</f>
      </c>
      <c s="33" t="s">
        <v>64</v>
      </c>
      <c r="O239">
        <f>(I239*21)/100</f>
      </c>
      <c t="s">
        <v>33</v>
      </c>
    </row>
    <row r="240" spans="1:5" ht="12.75">
      <c r="A240" s="36" t="s">
        <v>65</v>
      </c>
      <c r="E240" s="37" t="s">
        <v>66</v>
      </c>
    </row>
    <row r="241" spans="1:5" ht="76.5">
      <c r="A241" s="38" t="s">
        <v>67</v>
      </c>
      <c r="E241" s="39" t="s">
        <v>1240</v>
      </c>
    </row>
    <row r="242" spans="1:5" ht="178.5">
      <c r="A242" t="s">
        <v>69</v>
      </c>
      <c r="E242" s="37" t="s">
        <v>977</v>
      </c>
    </row>
    <row r="243" spans="1:18" ht="12.75" customHeight="1">
      <c r="A243" s="6" t="s">
        <v>58</v>
      </c>
      <c s="6"/>
      <c s="41" t="s">
        <v>817</v>
      </c>
      <c s="6"/>
      <c s="29" t="s">
        <v>818</v>
      </c>
      <c s="6"/>
      <c s="6"/>
      <c s="6"/>
      <c s="42">
        <f>0+Q243</f>
      </c>
      <c s="6"/>
      <c r="O243">
        <f>0+R243</f>
      </c>
      <c r="Q243">
        <f>0+I244+I248+I252+I256+I260+I264+I268+I272</f>
      </c>
      <c>
        <f>0+O244+O248+O252+O256+O260+O264+O268+O272</f>
      </c>
    </row>
    <row r="244" spans="1:16" ht="38.25">
      <c r="A244" s="26" t="s">
        <v>60</v>
      </c>
      <c s="31" t="s">
        <v>283</v>
      </c>
      <c s="31" t="s">
        <v>933</v>
      </c>
      <c s="26" t="s">
        <v>419</v>
      </c>
      <c s="32" t="s">
        <v>1055</v>
      </c>
      <c s="33" t="s">
        <v>822</v>
      </c>
      <c s="34">
        <v>409.83</v>
      </c>
      <c s="35">
        <v>0</v>
      </c>
      <c s="35">
        <f>ROUND(ROUND(H244,2)*ROUND(G244,3),2)</f>
      </c>
      <c s="33" t="s">
        <v>888</v>
      </c>
      <c r="O244">
        <f>(I244*21)/100</f>
      </c>
      <c t="s">
        <v>33</v>
      </c>
    </row>
    <row r="245" spans="1:5" ht="12.75">
      <c r="A245" s="36" t="s">
        <v>65</v>
      </c>
      <c r="E245" s="37" t="s">
        <v>823</v>
      </c>
    </row>
    <row r="246" spans="1:5" ht="38.25">
      <c r="A246" s="38" t="s">
        <v>67</v>
      </c>
      <c r="E246" s="39" t="s">
        <v>1241</v>
      </c>
    </row>
    <row r="247" spans="1:5" ht="127.5">
      <c r="A247" t="s">
        <v>69</v>
      </c>
      <c r="E247" s="37" t="s">
        <v>938</v>
      </c>
    </row>
    <row r="248" spans="1:16" ht="38.25">
      <c r="A248" s="26" t="s">
        <v>60</v>
      </c>
      <c s="31" t="s">
        <v>287</v>
      </c>
      <c s="31" t="s">
        <v>820</v>
      </c>
      <c s="26" t="s">
        <v>419</v>
      </c>
      <c s="32" t="s">
        <v>1057</v>
      </c>
      <c s="33" t="s">
        <v>822</v>
      </c>
      <c s="34">
        <v>26.25</v>
      </c>
      <c s="35">
        <v>0</v>
      </c>
      <c s="35">
        <f>ROUND(ROUND(H248,2)*ROUND(G248,3),2)</f>
      </c>
      <c s="33" t="s">
        <v>888</v>
      </c>
      <c r="O248">
        <f>(I248*21)/100</f>
      </c>
      <c t="s">
        <v>33</v>
      </c>
    </row>
    <row r="249" spans="1:5" ht="12.75">
      <c r="A249" s="36" t="s">
        <v>65</v>
      </c>
      <c r="E249" s="37" t="s">
        <v>823</v>
      </c>
    </row>
    <row r="250" spans="1:5" ht="51">
      <c r="A250" s="38" t="s">
        <v>67</v>
      </c>
      <c r="E250" s="39" t="s">
        <v>1242</v>
      </c>
    </row>
    <row r="251" spans="1:5" ht="153">
      <c r="A251" t="s">
        <v>69</v>
      </c>
      <c r="E251" s="37" t="s">
        <v>1059</v>
      </c>
    </row>
    <row r="252" spans="1:16" ht="38.25">
      <c r="A252" s="26" t="s">
        <v>60</v>
      </c>
      <c s="31" t="s">
        <v>291</v>
      </c>
      <c s="31" t="s">
        <v>1243</v>
      </c>
      <c s="26" t="s">
        <v>419</v>
      </c>
      <c s="32" t="s">
        <v>1244</v>
      </c>
      <c s="33" t="s">
        <v>822</v>
      </c>
      <c s="34">
        <v>92.263</v>
      </c>
      <c s="35">
        <v>0</v>
      </c>
      <c s="35">
        <f>ROUND(ROUND(H252,2)*ROUND(G252,3),2)</f>
      </c>
      <c s="33" t="s">
        <v>888</v>
      </c>
      <c r="O252">
        <f>(I252*21)/100</f>
      </c>
      <c t="s">
        <v>33</v>
      </c>
    </row>
    <row r="253" spans="1:5" ht="12.75">
      <c r="A253" s="36" t="s">
        <v>65</v>
      </c>
      <c r="E253" s="37" t="s">
        <v>823</v>
      </c>
    </row>
    <row r="254" spans="1:5" ht="38.25">
      <c r="A254" s="38" t="s">
        <v>67</v>
      </c>
      <c r="E254" s="39" t="s">
        <v>1245</v>
      </c>
    </row>
    <row r="255" spans="1:5" ht="153">
      <c r="A255" t="s">
        <v>69</v>
      </c>
      <c r="E255" s="37" t="s">
        <v>1246</v>
      </c>
    </row>
    <row r="256" spans="1:16" ht="38.25">
      <c r="A256" s="26" t="s">
        <v>60</v>
      </c>
      <c s="31" t="s">
        <v>295</v>
      </c>
      <c s="31" t="s">
        <v>826</v>
      </c>
      <c s="26" t="s">
        <v>419</v>
      </c>
      <c s="32" t="s">
        <v>936</v>
      </c>
      <c s="33" t="s">
        <v>822</v>
      </c>
      <c s="34">
        <v>8.892</v>
      </c>
      <c s="35">
        <v>0</v>
      </c>
      <c s="35">
        <f>ROUND(ROUND(H256,2)*ROUND(G256,3),2)</f>
      </c>
      <c s="33" t="s">
        <v>888</v>
      </c>
      <c r="O256">
        <f>(I256*21)/100</f>
      </c>
      <c t="s">
        <v>33</v>
      </c>
    </row>
    <row r="257" spans="1:5" ht="12.75">
      <c r="A257" s="36" t="s">
        <v>65</v>
      </c>
      <c r="E257" s="37" t="s">
        <v>823</v>
      </c>
    </row>
    <row r="258" spans="1:5" ht="38.25">
      <c r="A258" s="38" t="s">
        <v>67</v>
      </c>
      <c r="E258" s="39" t="s">
        <v>1247</v>
      </c>
    </row>
    <row r="259" spans="1:5" ht="127.5">
      <c r="A259" t="s">
        <v>69</v>
      </c>
      <c r="E259" s="37" t="s">
        <v>938</v>
      </c>
    </row>
    <row r="260" spans="1:16" ht="25.5">
      <c r="A260" s="26" t="s">
        <v>60</v>
      </c>
      <c s="31" t="s">
        <v>299</v>
      </c>
      <c s="31" t="s">
        <v>942</v>
      </c>
      <c s="26" t="s">
        <v>419</v>
      </c>
      <c s="32" t="s">
        <v>943</v>
      </c>
      <c s="33" t="s">
        <v>822</v>
      </c>
      <c s="34">
        <v>1.16</v>
      </c>
      <c s="35">
        <v>0</v>
      </c>
      <c s="35">
        <f>ROUND(ROUND(H260,2)*ROUND(G260,3),2)</f>
      </c>
      <c s="33" t="s">
        <v>888</v>
      </c>
      <c r="O260">
        <f>(I260*21)/100</f>
      </c>
      <c t="s">
        <v>33</v>
      </c>
    </row>
    <row r="261" spans="1:5" ht="12.75">
      <c r="A261" s="36" t="s">
        <v>65</v>
      </c>
      <c r="E261" s="37" t="s">
        <v>823</v>
      </c>
    </row>
    <row r="262" spans="1:5" ht="38.25">
      <c r="A262" s="38" t="s">
        <v>67</v>
      </c>
      <c r="E262" s="39" t="s">
        <v>1248</v>
      </c>
    </row>
    <row r="263" spans="1:5" ht="127.5">
      <c r="A263" t="s">
        <v>69</v>
      </c>
      <c r="E263" s="37" t="s">
        <v>938</v>
      </c>
    </row>
    <row r="264" spans="1:16" ht="38.25">
      <c r="A264" s="26" t="s">
        <v>60</v>
      </c>
      <c s="31" t="s">
        <v>303</v>
      </c>
      <c s="31" t="s">
        <v>948</v>
      </c>
      <c s="26" t="s">
        <v>419</v>
      </c>
      <c s="32" t="s">
        <v>949</v>
      </c>
      <c s="33" t="s">
        <v>822</v>
      </c>
      <c s="34">
        <v>9.43</v>
      </c>
      <c s="35">
        <v>0</v>
      </c>
      <c s="35">
        <f>ROUND(ROUND(H264,2)*ROUND(G264,3),2)</f>
      </c>
      <c s="33" t="s">
        <v>888</v>
      </c>
      <c r="O264">
        <f>(I264*21)/100</f>
      </c>
      <c t="s">
        <v>33</v>
      </c>
    </row>
    <row r="265" spans="1:5" ht="12.75">
      <c r="A265" s="36" t="s">
        <v>65</v>
      </c>
      <c r="E265" s="37" t="s">
        <v>823</v>
      </c>
    </row>
    <row r="266" spans="1:5" ht="76.5">
      <c r="A266" s="38" t="s">
        <v>67</v>
      </c>
      <c r="E266" s="39" t="s">
        <v>1249</v>
      </c>
    </row>
    <row r="267" spans="1:5" ht="153">
      <c r="A267" t="s">
        <v>69</v>
      </c>
      <c r="E267" s="37" t="s">
        <v>1246</v>
      </c>
    </row>
    <row r="268" spans="1:16" ht="25.5">
      <c r="A268" s="26" t="s">
        <v>60</v>
      </c>
      <c s="31" t="s">
        <v>307</v>
      </c>
      <c s="31" t="s">
        <v>1250</v>
      </c>
      <c s="26" t="s">
        <v>419</v>
      </c>
      <c s="32" t="s">
        <v>1251</v>
      </c>
      <c s="33" t="s">
        <v>822</v>
      </c>
      <c s="34">
        <v>367.61</v>
      </c>
      <c s="35">
        <v>0</v>
      </c>
      <c s="35">
        <f>ROUND(ROUND(H268,2)*ROUND(G268,3),2)</f>
      </c>
      <c s="33" t="s">
        <v>888</v>
      </c>
      <c r="O268">
        <f>(I268*21)/100</f>
      </c>
      <c t="s">
        <v>33</v>
      </c>
    </row>
    <row r="269" spans="1:5" ht="12.75">
      <c r="A269" s="36" t="s">
        <v>65</v>
      </c>
      <c r="E269" s="37" t="s">
        <v>823</v>
      </c>
    </row>
    <row r="270" spans="1:5" ht="38.25">
      <c r="A270" s="38" t="s">
        <v>67</v>
      </c>
      <c r="E270" s="39" t="s">
        <v>1252</v>
      </c>
    </row>
    <row r="271" spans="1:5" ht="127.5">
      <c r="A271" t="s">
        <v>69</v>
      </c>
      <c r="E271" s="37" t="s">
        <v>938</v>
      </c>
    </row>
    <row r="272" spans="1:16" ht="25.5">
      <c r="A272" s="26" t="s">
        <v>60</v>
      </c>
      <c s="31" t="s">
        <v>311</v>
      </c>
      <c s="31" t="s">
        <v>1253</v>
      </c>
      <c s="26" t="s">
        <v>419</v>
      </c>
      <c s="32" t="s">
        <v>1254</v>
      </c>
      <c s="33" t="s">
        <v>822</v>
      </c>
      <c s="34">
        <v>92.263</v>
      </c>
      <c s="35">
        <v>0</v>
      </c>
      <c s="35">
        <f>ROUND(ROUND(H272,2)*ROUND(G272,3),2)</f>
      </c>
      <c s="33" t="s">
        <v>457</v>
      </c>
      <c r="O272">
        <f>(I272*21)/100</f>
      </c>
      <c t="s">
        <v>33</v>
      </c>
    </row>
    <row r="273" spans="1:5" ht="12.75">
      <c r="A273" s="36" t="s">
        <v>65</v>
      </c>
      <c r="E273" s="37" t="s">
        <v>823</v>
      </c>
    </row>
    <row r="274" spans="1:5" ht="38.25">
      <c r="A274" s="38" t="s">
        <v>67</v>
      </c>
      <c r="E274" s="39" t="s">
        <v>1245</v>
      </c>
    </row>
    <row r="275" spans="1:5" ht="114.75">
      <c r="A275" t="s">
        <v>69</v>
      </c>
      <c r="E275" s="37" t="s">
        <v>838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0+O11+O72+O77+O90+O95+O100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1255</v>
      </c>
      <c s="43">
        <f>0+I11+I72+I77+I90+I95+I100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845</v>
      </c>
      <c s="1"/>
      <c s="14" t="s">
        <v>846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1062</v>
      </c>
      <c s="1"/>
      <c s="14" t="s">
        <v>1063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1255</v>
      </c>
      <c s="6"/>
      <c s="18" t="s">
        <v>1256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52</v>
      </c>
      <c s="27"/>
      <c s="29" t="s">
        <v>857</v>
      </c>
      <c s="27"/>
      <c s="27"/>
      <c s="27"/>
      <c s="30">
        <f>0+Q11</f>
      </c>
      <c s="27"/>
      <c r="O11">
        <f>0+R11</f>
      </c>
      <c r="Q11">
        <f>0+I12+I16+I20+I24+I28+I32+I36+I40+I44+I48+I52+I56+I60+I64+I68</f>
      </c>
      <c>
        <f>0+O12+O16+O20+O24+O28+O32+O36+O40+O44+O48+O52+O56+O60+O64+O68</f>
      </c>
    </row>
    <row r="12" spans="1:16" ht="12.75">
      <c r="A12" s="26" t="s">
        <v>60</v>
      </c>
      <c s="31" t="s">
        <v>39</v>
      </c>
      <c s="31" t="s">
        <v>1258</v>
      </c>
      <c s="26" t="s">
        <v>66</v>
      </c>
      <c s="32" t="s">
        <v>1259</v>
      </c>
      <c s="33" t="s">
        <v>516</v>
      </c>
      <c s="34">
        <v>121</v>
      </c>
      <c s="35">
        <v>0</v>
      </c>
      <c s="35">
        <f>ROUND(ROUND(H12,2)*ROUND(G12,3),2)</f>
      </c>
      <c s="33" t="s">
        <v>64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51">
      <c r="A14" s="38" t="s">
        <v>67</v>
      </c>
      <c r="E14" s="39" t="s">
        <v>1260</v>
      </c>
    </row>
    <row r="15" spans="1:5" ht="63.75">
      <c r="A15" t="s">
        <v>69</v>
      </c>
      <c r="E15" s="37" t="s">
        <v>1071</v>
      </c>
    </row>
    <row r="16" spans="1:16" ht="25.5">
      <c r="A16" s="26" t="s">
        <v>60</v>
      </c>
      <c s="31" t="s">
        <v>33</v>
      </c>
      <c s="31" t="s">
        <v>1072</v>
      </c>
      <c s="26" t="s">
        <v>66</v>
      </c>
      <c s="32" t="s">
        <v>1073</v>
      </c>
      <c s="33" t="s">
        <v>516</v>
      </c>
      <c s="34">
        <v>110</v>
      </c>
      <c s="35">
        <v>0</v>
      </c>
      <c s="35">
        <f>ROUND(ROUND(H16,2)*ROUND(G16,3),2)</f>
      </c>
      <c s="33" t="s">
        <v>64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63.75">
      <c r="A18" s="38" t="s">
        <v>67</v>
      </c>
      <c r="E18" s="39" t="s">
        <v>1261</v>
      </c>
    </row>
    <row r="19" spans="1:5" ht="63.75">
      <c r="A19" t="s">
        <v>69</v>
      </c>
      <c r="E19" s="37" t="s">
        <v>1071</v>
      </c>
    </row>
    <row r="20" spans="1:16" ht="12.75">
      <c r="A20" s="26" t="s">
        <v>60</v>
      </c>
      <c s="31" t="s">
        <v>32</v>
      </c>
      <c s="31" t="s">
        <v>1081</v>
      </c>
      <c s="26" t="s">
        <v>66</v>
      </c>
      <c s="32" t="s">
        <v>1082</v>
      </c>
      <c s="33" t="s">
        <v>516</v>
      </c>
      <c s="34">
        <v>15</v>
      </c>
      <c s="35">
        <v>0</v>
      </c>
      <c s="35">
        <f>ROUND(ROUND(H20,2)*ROUND(G20,3),2)</f>
      </c>
      <c s="33" t="s">
        <v>64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63.75">
      <c r="A22" s="38" t="s">
        <v>67</v>
      </c>
      <c r="E22" s="39" t="s">
        <v>1262</v>
      </c>
    </row>
    <row r="23" spans="1:5" ht="38.25">
      <c r="A23" t="s">
        <v>69</v>
      </c>
      <c r="E23" s="37" t="s">
        <v>1084</v>
      </c>
    </row>
    <row r="24" spans="1:16" ht="12.75">
      <c r="A24" s="26" t="s">
        <v>60</v>
      </c>
      <c s="31" t="s">
        <v>43</v>
      </c>
      <c s="31" t="s">
        <v>858</v>
      </c>
      <c s="26" t="s">
        <v>66</v>
      </c>
      <c s="32" t="s">
        <v>859</v>
      </c>
      <c s="33" t="s">
        <v>516</v>
      </c>
      <c s="34">
        <v>60</v>
      </c>
      <c s="35">
        <v>0</v>
      </c>
      <c s="35">
        <f>ROUND(ROUND(H24,2)*ROUND(G24,3),2)</f>
      </c>
      <c s="33" t="s">
        <v>64</v>
      </c>
      <c r="O24">
        <f>(I24*21)/100</f>
      </c>
      <c t="s">
        <v>33</v>
      </c>
    </row>
    <row r="25" spans="1:5" ht="12.75">
      <c r="A25" s="36" t="s">
        <v>65</v>
      </c>
      <c r="E25" s="37" t="s">
        <v>66</v>
      </c>
    </row>
    <row r="26" spans="1:5" ht="51">
      <c r="A26" s="38" t="s">
        <v>67</v>
      </c>
      <c r="E26" s="39" t="s">
        <v>1263</v>
      </c>
    </row>
    <row r="27" spans="1:5" ht="369.75">
      <c r="A27" t="s">
        <v>69</v>
      </c>
      <c r="E27" s="37" t="s">
        <v>861</v>
      </c>
    </row>
    <row r="28" spans="1:16" ht="12.75">
      <c r="A28" s="26" t="s">
        <v>60</v>
      </c>
      <c s="31" t="s">
        <v>45</v>
      </c>
      <c s="31" t="s">
        <v>986</v>
      </c>
      <c s="26" t="s">
        <v>66</v>
      </c>
      <c s="32" t="s">
        <v>987</v>
      </c>
      <c s="33" t="s">
        <v>516</v>
      </c>
      <c s="34">
        <v>225</v>
      </c>
      <c s="35">
        <v>0</v>
      </c>
      <c s="35">
        <f>ROUND(ROUND(H28,2)*ROUND(G28,3),2)</f>
      </c>
      <c s="33" t="s">
        <v>64</v>
      </c>
      <c r="O28">
        <f>(I28*21)/100</f>
      </c>
      <c t="s">
        <v>33</v>
      </c>
    </row>
    <row r="29" spans="1:5" ht="12.75">
      <c r="A29" s="36" t="s">
        <v>65</v>
      </c>
      <c r="E29" s="37" t="s">
        <v>66</v>
      </c>
    </row>
    <row r="30" spans="1:5" ht="76.5">
      <c r="A30" s="38" t="s">
        <v>67</v>
      </c>
      <c r="E30" s="39" t="s">
        <v>1264</v>
      </c>
    </row>
    <row r="31" spans="1:5" ht="306">
      <c r="A31" t="s">
        <v>69</v>
      </c>
      <c r="E31" s="37" t="s">
        <v>989</v>
      </c>
    </row>
    <row r="32" spans="1:16" ht="12.75">
      <c r="A32" s="26" t="s">
        <v>60</v>
      </c>
      <c s="31" t="s">
        <v>47</v>
      </c>
      <c s="31" t="s">
        <v>590</v>
      </c>
      <c s="26" t="s">
        <v>66</v>
      </c>
      <c s="32" t="s">
        <v>591</v>
      </c>
      <c s="33" t="s">
        <v>516</v>
      </c>
      <c s="34">
        <v>25</v>
      </c>
      <c s="35">
        <v>0</v>
      </c>
      <c s="35">
        <f>ROUND(ROUND(H32,2)*ROUND(G32,3),2)</f>
      </c>
      <c s="33" t="s">
        <v>64</v>
      </c>
      <c r="O32">
        <f>(I32*21)/100</f>
      </c>
      <c t="s">
        <v>33</v>
      </c>
    </row>
    <row r="33" spans="1:5" ht="12.75">
      <c r="A33" s="36" t="s">
        <v>65</v>
      </c>
      <c r="E33" s="37" t="s">
        <v>66</v>
      </c>
    </row>
    <row r="34" spans="1:5" ht="51">
      <c r="A34" s="38" t="s">
        <v>67</v>
      </c>
      <c r="E34" s="39" t="s">
        <v>1265</v>
      </c>
    </row>
    <row r="35" spans="1:5" ht="318.75">
      <c r="A35" t="s">
        <v>69</v>
      </c>
      <c r="E35" s="37" t="s">
        <v>517</v>
      </c>
    </row>
    <row r="36" spans="1:16" ht="12.75">
      <c r="A36" s="26" t="s">
        <v>60</v>
      </c>
      <c s="31" t="s">
        <v>87</v>
      </c>
      <c s="31" t="s">
        <v>995</v>
      </c>
      <c s="26" t="s">
        <v>66</v>
      </c>
      <c s="32" t="s">
        <v>996</v>
      </c>
      <c s="33" t="s">
        <v>516</v>
      </c>
      <c s="34">
        <v>100</v>
      </c>
      <c s="35">
        <v>0</v>
      </c>
      <c s="35">
        <f>ROUND(ROUND(H36,2)*ROUND(G36,3),2)</f>
      </c>
      <c s="33" t="s">
        <v>64</v>
      </c>
      <c r="O36">
        <f>(I36*21)/100</f>
      </c>
      <c t="s">
        <v>33</v>
      </c>
    </row>
    <row r="37" spans="1:5" ht="12.75">
      <c r="A37" s="36" t="s">
        <v>65</v>
      </c>
      <c r="E37" s="37" t="s">
        <v>66</v>
      </c>
    </row>
    <row r="38" spans="1:5" ht="51">
      <c r="A38" s="38" t="s">
        <v>67</v>
      </c>
      <c r="E38" s="39" t="s">
        <v>1266</v>
      </c>
    </row>
    <row r="39" spans="1:5" ht="191.25">
      <c r="A39" t="s">
        <v>69</v>
      </c>
      <c r="E39" s="37" t="s">
        <v>998</v>
      </c>
    </row>
    <row r="40" spans="1:16" ht="12.75">
      <c r="A40" s="26" t="s">
        <v>60</v>
      </c>
      <c s="31" t="s">
        <v>91</v>
      </c>
      <c s="31" t="s">
        <v>1089</v>
      </c>
      <c s="26" t="s">
        <v>66</v>
      </c>
      <c s="32" t="s">
        <v>1090</v>
      </c>
      <c s="33" t="s">
        <v>516</v>
      </c>
      <c s="34">
        <v>60</v>
      </c>
      <c s="35">
        <v>0</v>
      </c>
      <c s="35">
        <f>ROUND(ROUND(H40,2)*ROUND(G40,3),2)</f>
      </c>
      <c s="33" t="s">
        <v>64</v>
      </c>
      <c r="O40">
        <f>(I40*21)/100</f>
      </c>
      <c t="s">
        <v>33</v>
      </c>
    </row>
    <row r="41" spans="1:5" ht="12.75">
      <c r="A41" s="36" t="s">
        <v>65</v>
      </c>
      <c r="E41" s="37" t="s">
        <v>66</v>
      </c>
    </row>
    <row r="42" spans="1:5" ht="63.75">
      <c r="A42" s="38" t="s">
        <v>67</v>
      </c>
      <c r="E42" s="39" t="s">
        <v>1267</v>
      </c>
    </row>
    <row r="43" spans="1:5" ht="280.5">
      <c r="A43" t="s">
        <v>69</v>
      </c>
      <c r="E43" s="37" t="s">
        <v>1092</v>
      </c>
    </row>
    <row r="44" spans="1:16" ht="12.75">
      <c r="A44" s="26" t="s">
        <v>60</v>
      </c>
      <c s="31" t="s">
        <v>50</v>
      </c>
      <c s="31" t="s">
        <v>523</v>
      </c>
      <c s="26" t="s">
        <v>66</v>
      </c>
      <c s="32" t="s">
        <v>524</v>
      </c>
      <c s="33" t="s">
        <v>516</v>
      </c>
      <c s="34">
        <v>25</v>
      </c>
      <c s="35">
        <v>0</v>
      </c>
      <c s="35">
        <f>ROUND(ROUND(H44,2)*ROUND(G44,3),2)</f>
      </c>
      <c s="33" t="s">
        <v>64</v>
      </c>
      <c r="O44">
        <f>(I44*21)/100</f>
      </c>
      <c t="s">
        <v>33</v>
      </c>
    </row>
    <row r="45" spans="1:5" ht="12.75">
      <c r="A45" s="36" t="s">
        <v>65</v>
      </c>
      <c r="E45" s="37" t="s">
        <v>66</v>
      </c>
    </row>
    <row r="46" spans="1:5" ht="51">
      <c r="A46" s="38" t="s">
        <v>67</v>
      </c>
      <c r="E46" s="39" t="s">
        <v>1268</v>
      </c>
    </row>
    <row r="47" spans="1:5" ht="229.5">
      <c r="A47" t="s">
        <v>69</v>
      </c>
      <c r="E47" s="37" t="s">
        <v>525</v>
      </c>
    </row>
    <row r="48" spans="1:16" ht="12.75">
      <c r="A48" s="26" t="s">
        <v>60</v>
      </c>
      <c s="31" t="s">
        <v>52</v>
      </c>
      <c s="31" t="s">
        <v>1269</v>
      </c>
      <c s="26" t="s">
        <v>66</v>
      </c>
      <c s="32" t="s">
        <v>1270</v>
      </c>
      <c s="33" t="s">
        <v>85</v>
      </c>
      <c s="34">
        <v>50</v>
      </c>
      <c s="35">
        <v>0</v>
      </c>
      <c s="35">
        <f>ROUND(ROUND(H48,2)*ROUND(G48,3),2)</f>
      </c>
      <c s="33" t="s">
        <v>64</v>
      </c>
      <c r="O48">
        <f>(I48*21)/100</f>
      </c>
      <c t="s">
        <v>33</v>
      </c>
    </row>
    <row r="49" spans="1:5" ht="12.75">
      <c r="A49" s="36" t="s">
        <v>65</v>
      </c>
      <c r="E49" s="37" t="s">
        <v>66</v>
      </c>
    </row>
    <row r="50" spans="1:5" ht="51">
      <c r="A50" s="38" t="s">
        <v>67</v>
      </c>
      <c r="E50" s="39" t="s">
        <v>1271</v>
      </c>
    </row>
    <row r="51" spans="1:5" ht="38.25">
      <c r="A51" t="s">
        <v>69</v>
      </c>
      <c r="E51" s="37" t="s">
        <v>1106</v>
      </c>
    </row>
    <row r="52" spans="1:16" ht="12.75">
      <c r="A52" s="26" t="s">
        <v>60</v>
      </c>
      <c s="31" t="s">
        <v>54</v>
      </c>
      <c s="31" t="s">
        <v>531</v>
      </c>
      <c s="26" t="s">
        <v>66</v>
      </c>
      <c s="32" t="s">
        <v>532</v>
      </c>
      <c s="33" t="s">
        <v>85</v>
      </c>
      <c s="34">
        <v>50</v>
      </c>
      <c s="35">
        <v>0</v>
      </c>
      <c s="35">
        <f>ROUND(ROUND(H52,2)*ROUND(G52,3),2)</f>
      </c>
      <c s="33" t="s">
        <v>64</v>
      </c>
      <c r="O52">
        <f>(I52*21)/100</f>
      </c>
      <c t="s">
        <v>33</v>
      </c>
    </row>
    <row r="53" spans="1:5" ht="12.75">
      <c r="A53" s="36" t="s">
        <v>65</v>
      </c>
      <c r="E53" s="37" t="s">
        <v>66</v>
      </c>
    </row>
    <row r="54" spans="1:5" ht="63.75">
      <c r="A54" s="38" t="s">
        <v>67</v>
      </c>
      <c r="E54" s="39" t="s">
        <v>1272</v>
      </c>
    </row>
    <row r="55" spans="1:5" ht="25.5">
      <c r="A55" t="s">
        <v>69</v>
      </c>
      <c r="E55" s="37" t="s">
        <v>533</v>
      </c>
    </row>
    <row r="56" spans="1:16" ht="12.75">
      <c r="A56" s="26" t="s">
        <v>60</v>
      </c>
      <c s="31" t="s">
        <v>104</v>
      </c>
      <c s="31" t="s">
        <v>1108</v>
      </c>
      <c s="26" t="s">
        <v>66</v>
      </c>
      <c s="32" t="s">
        <v>1109</v>
      </c>
      <c s="33" t="s">
        <v>85</v>
      </c>
      <c s="34">
        <v>50</v>
      </c>
      <c s="35">
        <v>0</v>
      </c>
      <c s="35">
        <f>ROUND(ROUND(H56,2)*ROUND(G56,3),2)</f>
      </c>
      <c s="33" t="s">
        <v>64</v>
      </c>
      <c r="O56">
        <f>(I56*21)/100</f>
      </c>
      <c t="s">
        <v>33</v>
      </c>
    </row>
    <row r="57" spans="1:5" ht="12.75">
      <c r="A57" s="36" t="s">
        <v>65</v>
      </c>
      <c r="E57" s="37" t="s">
        <v>66</v>
      </c>
    </row>
    <row r="58" spans="1:5" ht="63.75">
      <c r="A58" s="38" t="s">
        <v>67</v>
      </c>
      <c r="E58" s="39" t="s">
        <v>1272</v>
      </c>
    </row>
    <row r="59" spans="1:5" ht="38.25">
      <c r="A59" t="s">
        <v>69</v>
      </c>
      <c r="E59" s="37" t="s">
        <v>1110</v>
      </c>
    </row>
    <row r="60" spans="1:16" ht="12.75">
      <c r="A60" s="26" t="s">
        <v>60</v>
      </c>
      <c s="31" t="s">
        <v>108</v>
      </c>
      <c s="31" t="s">
        <v>1273</v>
      </c>
      <c s="26" t="s">
        <v>66</v>
      </c>
      <c s="32" t="s">
        <v>1274</v>
      </c>
      <c s="33" t="s">
        <v>85</v>
      </c>
      <c s="34">
        <v>550</v>
      </c>
      <c s="35">
        <v>0</v>
      </c>
      <c s="35">
        <f>ROUND(ROUND(H60,2)*ROUND(G60,3),2)</f>
      </c>
      <c s="33" t="s">
        <v>64</v>
      </c>
      <c r="O60">
        <f>(I60*21)/100</f>
      </c>
      <c t="s">
        <v>33</v>
      </c>
    </row>
    <row r="61" spans="1:5" ht="12.75">
      <c r="A61" s="36" t="s">
        <v>65</v>
      </c>
      <c r="E61" s="37" t="s">
        <v>66</v>
      </c>
    </row>
    <row r="62" spans="1:5" ht="51">
      <c r="A62" s="38" t="s">
        <v>67</v>
      </c>
      <c r="E62" s="39" t="s">
        <v>1275</v>
      </c>
    </row>
    <row r="63" spans="1:5" ht="38.25">
      <c r="A63" t="s">
        <v>69</v>
      </c>
      <c r="E63" s="37" t="s">
        <v>1114</v>
      </c>
    </row>
    <row r="64" spans="1:16" ht="12.75">
      <c r="A64" s="26" t="s">
        <v>60</v>
      </c>
      <c s="31" t="s">
        <v>113</v>
      </c>
      <c s="31" t="s">
        <v>1111</v>
      </c>
      <c s="26" t="s">
        <v>66</v>
      </c>
      <c s="32" t="s">
        <v>1112</v>
      </c>
      <c s="33" t="s">
        <v>516</v>
      </c>
      <c s="34">
        <v>0.5</v>
      </c>
      <c s="35">
        <v>0</v>
      </c>
      <c s="35">
        <f>ROUND(ROUND(H64,2)*ROUND(G64,3),2)</f>
      </c>
      <c s="33" t="s">
        <v>64</v>
      </c>
      <c r="O64">
        <f>(I64*21)/100</f>
      </c>
      <c t="s">
        <v>33</v>
      </c>
    </row>
    <row r="65" spans="1:5" ht="12.75">
      <c r="A65" s="36" t="s">
        <v>65</v>
      </c>
      <c r="E65" s="37" t="s">
        <v>66</v>
      </c>
    </row>
    <row r="66" spans="1:5" ht="63.75">
      <c r="A66" s="38" t="s">
        <v>67</v>
      </c>
      <c r="E66" s="39" t="s">
        <v>1276</v>
      </c>
    </row>
    <row r="67" spans="1:5" ht="38.25">
      <c r="A67" t="s">
        <v>69</v>
      </c>
      <c r="E67" s="37" t="s">
        <v>1114</v>
      </c>
    </row>
    <row r="68" spans="1:16" ht="12.75">
      <c r="A68" s="26" t="s">
        <v>60</v>
      </c>
      <c s="31" t="s">
        <v>116</v>
      </c>
      <c s="31" t="s">
        <v>1277</v>
      </c>
      <c s="26" t="s">
        <v>66</v>
      </c>
      <c s="32" t="s">
        <v>1278</v>
      </c>
      <c s="33" t="s">
        <v>85</v>
      </c>
      <c s="34">
        <v>700</v>
      </c>
      <c s="35">
        <v>0</v>
      </c>
      <c s="35">
        <f>ROUND(ROUND(H68,2)*ROUND(G68,3),2)</f>
      </c>
      <c s="33" t="s">
        <v>457</v>
      </c>
      <c r="O68">
        <f>(I68*21)/100</f>
      </c>
      <c t="s">
        <v>33</v>
      </c>
    </row>
    <row r="69" spans="1:5" ht="12.75">
      <c r="A69" s="36" t="s">
        <v>65</v>
      </c>
      <c r="E69" s="37" t="s">
        <v>66</v>
      </c>
    </row>
    <row r="70" spans="1:5" ht="51">
      <c r="A70" s="38" t="s">
        <v>67</v>
      </c>
      <c r="E70" s="39" t="s">
        <v>1279</v>
      </c>
    </row>
    <row r="71" spans="1:5" ht="38.25">
      <c r="A71" t="s">
        <v>69</v>
      </c>
      <c r="E71" s="37" t="s">
        <v>1280</v>
      </c>
    </row>
    <row r="72" spans="1:18" ht="12.75" customHeight="1">
      <c r="A72" s="6" t="s">
        <v>58</v>
      </c>
      <c s="6"/>
      <c s="41" t="s">
        <v>135</v>
      </c>
      <c s="6"/>
      <c s="29" t="s">
        <v>1007</v>
      </c>
      <c s="6"/>
      <c s="6"/>
      <c s="6"/>
      <c s="42">
        <f>0+Q72</f>
      </c>
      <c s="6"/>
      <c r="O72">
        <f>0+R72</f>
      </c>
      <c r="Q72">
        <f>0+I73</f>
      </c>
      <c>
        <f>0+O73</f>
      </c>
    </row>
    <row r="73" spans="1:16" ht="12.75">
      <c r="A73" s="26" t="s">
        <v>60</v>
      </c>
      <c s="31" t="s">
        <v>120</v>
      </c>
      <c s="31" t="s">
        <v>1012</v>
      </c>
      <c s="26" t="s">
        <v>66</v>
      </c>
      <c s="32" t="s">
        <v>1013</v>
      </c>
      <c s="33" t="s">
        <v>85</v>
      </c>
      <c s="34">
        <v>550</v>
      </c>
      <c s="35">
        <v>0</v>
      </c>
      <c s="35">
        <f>ROUND(ROUND(H73,2)*ROUND(G73,3),2)</f>
      </c>
      <c s="33" t="s">
        <v>64</v>
      </c>
      <c r="O73">
        <f>(I73*21)/100</f>
      </c>
      <c t="s">
        <v>33</v>
      </c>
    </row>
    <row r="74" spans="1:5" ht="12.75">
      <c r="A74" s="36" t="s">
        <v>65</v>
      </c>
      <c r="E74" s="37" t="s">
        <v>66</v>
      </c>
    </row>
    <row r="75" spans="1:5" ht="51">
      <c r="A75" s="38" t="s">
        <v>67</v>
      </c>
      <c r="E75" s="39" t="s">
        <v>1281</v>
      </c>
    </row>
    <row r="76" spans="1:5" ht="102">
      <c r="A76" t="s">
        <v>69</v>
      </c>
      <c r="E76" s="37" t="s">
        <v>1015</v>
      </c>
    </row>
    <row r="77" spans="1:18" ht="12.75" customHeight="1">
      <c r="A77" s="6" t="s">
        <v>58</v>
      </c>
      <c s="6"/>
      <c s="41" t="s">
        <v>253</v>
      </c>
      <c s="6"/>
      <c s="29" t="s">
        <v>1125</v>
      </c>
      <c s="6"/>
      <c s="6"/>
      <c s="6"/>
      <c s="42">
        <f>0+Q77</f>
      </c>
      <c s="6"/>
      <c r="O77">
        <f>0+R77</f>
      </c>
      <c r="Q77">
        <f>0+I78+I82+I86</f>
      </c>
      <c>
        <f>0+O78+O82+O86</f>
      </c>
    </row>
    <row r="78" spans="1:16" ht="25.5">
      <c r="A78" s="26" t="s">
        <v>60</v>
      </c>
      <c s="31" t="s">
        <v>123</v>
      </c>
      <c s="31" t="s">
        <v>1282</v>
      </c>
      <c s="26" t="s">
        <v>66</v>
      </c>
      <c s="32" t="s">
        <v>1283</v>
      </c>
      <c s="33" t="s">
        <v>594</v>
      </c>
      <c s="34">
        <v>5</v>
      </c>
      <c s="35">
        <v>0</v>
      </c>
      <c s="35">
        <f>ROUND(ROUND(H78,2)*ROUND(G78,3),2)</f>
      </c>
      <c s="33" t="s">
        <v>64</v>
      </c>
      <c r="O78">
        <f>(I78*21)/100</f>
      </c>
      <c t="s">
        <v>33</v>
      </c>
    </row>
    <row r="79" spans="1:5" ht="12.75">
      <c r="A79" s="36" t="s">
        <v>65</v>
      </c>
      <c r="E79" s="37" t="s">
        <v>66</v>
      </c>
    </row>
    <row r="80" spans="1:5" ht="51">
      <c r="A80" s="38" t="s">
        <v>67</v>
      </c>
      <c r="E80" s="39" t="s">
        <v>1284</v>
      </c>
    </row>
    <row r="81" spans="1:5" ht="153">
      <c r="A81" t="s">
        <v>69</v>
      </c>
      <c r="E81" s="37" t="s">
        <v>1285</v>
      </c>
    </row>
    <row r="82" spans="1:16" ht="12.75">
      <c r="A82" s="26" t="s">
        <v>60</v>
      </c>
      <c s="31" t="s">
        <v>127</v>
      </c>
      <c s="31" t="s">
        <v>1130</v>
      </c>
      <c s="26" t="s">
        <v>66</v>
      </c>
      <c s="32" t="s">
        <v>1131</v>
      </c>
      <c s="33" t="s">
        <v>516</v>
      </c>
      <c s="34">
        <v>110</v>
      </c>
      <c s="35">
        <v>0</v>
      </c>
      <c s="35">
        <f>ROUND(ROUND(H82,2)*ROUND(G82,3),2)</f>
      </c>
      <c s="33" t="s">
        <v>64</v>
      </c>
      <c r="O82">
        <f>(I82*21)/100</f>
      </c>
      <c t="s">
        <v>33</v>
      </c>
    </row>
    <row r="83" spans="1:5" ht="12.75">
      <c r="A83" s="36" t="s">
        <v>65</v>
      </c>
      <c r="E83" s="37" t="s">
        <v>66</v>
      </c>
    </row>
    <row r="84" spans="1:5" ht="63.75">
      <c r="A84" s="38" t="s">
        <v>67</v>
      </c>
      <c r="E84" s="39" t="s">
        <v>1261</v>
      </c>
    </row>
    <row r="85" spans="1:5" ht="51">
      <c r="A85" t="s">
        <v>69</v>
      </c>
      <c r="E85" s="37" t="s">
        <v>1129</v>
      </c>
    </row>
    <row r="86" spans="1:16" ht="12.75">
      <c r="A86" s="26" t="s">
        <v>60</v>
      </c>
      <c s="31" t="s">
        <v>131</v>
      </c>
      <c s="31" t="s">
        <v>1286</v>
      </c>
      <c s="26" t="s">
        <v>66</v>
      </c>
      <c s="32" t="s">
        <v>1287</v>
      </c>
      <c s="33" t="s">
        <v>85</v>
      </c>
      <c s="34">
        <v>550</v>
      </c>
      <c s="35">
        <v>0</v>
      </c>
      <c s="35">
        <f>ROUND(ROUND(H86,2)*ROUND(G86,3),2)</f>
      </c>
      <c s="33" t="s">
        <v>64</v>
      </c>
      <c r="O86">
        <f>(I86*21)/100</f>
      </c>
      <c t="s">
        <v>33</v>
      </c>
    </row>
    <row r="87" spans="1:5" ht="12.75">
      <c r="A87" s="36" t="s">
        <v>65</v>
      </c>
      <c r="E87" s="37" t="s">
        <v>66</v>
      </c>
    </row>
    <row r="88" spans="1:5" ht="51">
      <c r="A88" s="38" t="s">
        <v>67</v>
      </c>
      <c r="E88" s="39" t="s">
        <v>1288</v>
      </c>
    </row>
    <row r="89" spans="1:5" ht="153">
      <c r="A89" t="s">
        <v>69</v>
      </c>
      <c r="E89" s="37" t="s">
        <v>1289</v>
      </c>
    </row>
    <row r="90" spans="1:18" ht="12.75" customHeight="1">
      <c r="A90" s="6" t="s">
        <v>58</v>
      </c>
      <c s="6"/>
      <c s="41" t="s">
        <v>377</v>
      </c>
      <c s="6"/>
      <c s="29" t="s">
        <v>1290</v>
      </c>
      <c s="6"/>
      <c s="6"/>
      <c s="6"/>
      <c s="42">
        <f>0+Q90</f>
      </c>
      <c s="6"/>
      <c r="O90">
        <f>0+R90</f>
      </c>
      <c r="Q90">
        <f>0+I91</f>
      </c>
      <c>
        <f>0+O91</f>
      </c>
    </row>
    <row r="91" spans="1:16" ht="12.75">
      <c r="A91" s="26" t="s">
        <v>60</v>
      </c>
      <c s="31" t="s">
        <v>135</v>
      </c>
      <c s="31" t="s">
        <v>1032</v>
      </c>
      <c s="26" t="s">
        <v>66</v>
      </c>
      <c s="32" t="s">
        <v>1033</v>
      </c>
      <c s="33" t="s">
        <v>94</v>
      </c>
      <c s="34">
        <v>50</v>
      </c>
      <c s="35">
        <v>0</v>
      </c>
      <c s="35">
        <f>ROUND(ROUND(H91,2)*ROUND(G91,3),2)</f>
      </c>
      <c s="33" t="s">
        <v>64</v>
      </c>
      <c r="O91">
        <f>(I91*21)/100</f>
      </c>
      <c t="s">
        <v>33</v>
      </c>
    </row>
    <row r="92" spans="1:5" ht="12.75">
      <c r="A92" s="36" t="s">
        <v>65</v>
      </c>
      <c r="E92" s="37" t="s">
        <v>66</v>
      </c>
    </row>
    <row r="93" spans="1:5" ht="51">
      <c r="A93" s="38" t="s">
        <v>67</v>
      </c>
      <c r="E93" s="39" t="s">
        <v>1291</v>
      </c>
    </row>
    <row r="94" spans="1:5" ht="242.25">
      <c r="A94" t="s">
        <v>69</v>
      </c>
      <c r="E94" s="37" t="s">
        <v>1035</v>
      </c>
    </row>
    <row r="95" spans="1:18" ht="12.75" customHeight="1">
      <c r="A95" s="6" t="s">
        <v>58</v>
      </c>
      <c s="6"/>
      <c s="41" t="s">
        <v>419</v>
      </c>
      <c s="6"/>
      <c s="29" t="s">
        <v>891</v>
      </c>
      <c s="6"/>
      <c s="6"/>
      <c s="6"/>
      <c s="42">
        <f>0+Q95</f>
      </c>
      <c s="6"/>
      <c r="O95">
        <f>0+R95</f>
      </c>
      <c r="Q95">
        <f>0+I96</f>
      </c>
      <c>
        <f>0+O96</f>
      </c>
    </row>
    <row r="96" spans="1:16" ht="12.75">
      <c r="A96" s="26" t="s">
        <v>60</v>
      </c>
      <c s="31" t="s">
        <v>139</v>
      </c>
      <c s="31" t="s">
        <v>1292</v>
      </c>
      <c s="26" t="s">
        <v>66</v>
      </c>
      <c s="32" t="s">
        <v>1293</v>
      </c>
      <c s="33" t="s">
        <v>822</v>
      </c>
      <c s="34">
        <v>12.953</v>
      </c>
      <c s="35">
        <v>0</v>
      </c>
      <c s="35">
        <f>ROUND(ROUND(H96,2)*ROUND(G96,3),2)</f>
      </c>
      <c s="33" t="s">
        <v>64</v>
      </c>
      <c r="O96">
        <f>(I96*21)/100</f>
      </c>
      <c t="s">
        <v>33</v>
      </c>
    </row>
    <row r="97" spans="1:5" ht="12.75">
      <c r="A97" s="36" t="s">
        <v>65</v>
      </c>
      <c r="E97" s="37" t="s">
        <v>66</v>
      </c>
    </row>
    <row r="98" spans="1:5" ht="25.5">
      <c r="A98" s="38" t="s">
        <v>67</v>
      </c>
      <c r="E98" s="39" t="s">
        <v>1294</v>
      </c>
    </row>
    <row r="99" spans="1:5" ht="25.5">
      <c r="A99" t="s">
        <v>69</v>
      </c>
      <c r="E99" s="37" t="s">
        <v>1295</v>
      </c>
    </row>
    <row r="100" spans="1:18" ht="12.75" customHeight="1">
      <c r="A100" s="6" t="s">
        <v>58</v>
      </c>
      <c s="6"/>
      <c s="41" t="s">
        <v>817</v>
      </c>
      <c s="6"/>
      <c s="29" t="s">
        <v>818</v>
      </c>
      <c s="6"/>
      <c s="6"/>
      <c s="6"/>
      <c s="42">
        <f>0+Q100</f>
      </c>
      <c s="6"/>
      <c r="O100">
        <f>0+R100</f>
      </c>
      <c r="Q100">
        <f>0+I101+I105+I109+I113+I117</f>
      </c>
      <c>
        <f>0+O101+O105+O109+O113+O117</f>
      </c>
    </row>
    <row r="101" spans="1:16" ht="38.25">
      <c r="A101" s="26" t="s">
        <v>60</v>
      </c>
      <c s="31" t="s">
        <v>143</v>
      </c>
      <c s="31" t="s">
        <v>933</v>
      </c>
      <c s="26" t="s">
        <v>419</v>
      </c>
      <c s="32" t="s">
        <v>1296</v>
      </c>
      <c s="33" t="s">
        <v>822</v>
      </c>
      <c s="34">
        <v>144</v>
      </c>
      <c s="35">
        <v>0</v>
      </c>
      <c s="35">
        <f>ROUND(ROUND(H101,2)*ROUND(G101,3),2)</f>
      </c>
      <c s="33" t="s">
        <v>888</v>
      </c>
      <c r="O101">
        <f>(I101*21)/100</f>
      </c>
      <c t="s">
        <v>33</v>
      </c>
    </row>
    <row r="102" spans="1:5" ht="12.75">
      <c r="A102" s="36" t="s">
        <v>65</v>
      </c>
      <c r="E102" s="37" t="s">
        <v>823</v>
      </c>
    </row>
    <row r="103" spans="1:5" ht="38.25">
      <c r="A103" s="38" t="s">
        <v>67</v>
      </c>
      <c r="E103" s="39" t="s">
        <v>1297</v>
      </c>
    </row>
    <row r="104" spans="1:5" ht="127.5">
      <c r="A104" t="s">
        <v>69</v>
      </c>
      <c r="E104" s="37" t="s">
        <v>938</v>
      </c>
    </row>
    <row r="105" spans="1:16" ht="25.5">
      <c r="A105" s="26" t="s">
        <v>60</v>
      </c>
      <c s="31" t="s">
        <v>147</v>
      </c>
      <c s="31" t="s">
        <v>826</v>
      </c>
      <c s="26" t="s">
        <v>419</v>
      </c>
      <c s="32" t="s">
        <v>1060</v>
      </c>
      <c s="33" t="s">
        <v>822</v>
      </c>
      <c s="34">
        <v>290.4</v>
      </c>
      <c s="35">
        <v>0</v>
      </c>
      <c s="35">
        <f>ROUND(ROUND(H105,2)*ROUND(G105,3),2)</f>
      </c>
      <c s="33" t="s">
        <v>888</v>
      </c>
      <c r="O105">
        <f>(I105*21)/100</f>
      </c>
      <c t="s">
        <v>33</v>
      </c>
    </row>
    <row r="106" spans="1:5" ht="12.75">
      <c r="A106" s="36" t="s">
        <v>65</v>
      </c>
      <c r="E106" s="37" t="s">
        <v>823</v>
      </c>
    </row>
    <row r="107" spans="1:5" ht="51">
      <c r="A107" s="38" t="s">
        <v>67</v>
      </c>
      <c r="E107" s="39" t="s">
        <v>1298</v>
      </c>
    </row>
    <row r="108" spans="1:5" ht="127.5">
      <c r="A108" t="s">
        <v>69</v>
      </c>
      <c r="E108" s="37" t="s">
        <v>938</v>
      </c>
    </row>
    <row r="109" spans="1:16" ht="25.5">
      <c r="A109" s="26" t="s">
        <v>60</v>
      </c>
      <c s="31" t="s">
        <v>150</v>
      </c>
      <c s="31" t="s">
        <v>942</v>
      </c>
      <c s="26" t="s">
        <v>419</v>
      </c>
      <c s="32" t="s">
        <v>1299</v>
      </c>
      <c s="33" t="s">
        <v>822</v>
      </c>
      <c s="34">
        <v>1.16</v>
      </c>
      <c s="35">
        <v>0</v>
      </c>
      <c s="35">
        <f>ROUND(ROUND(H109,2)*ROUND(G109,3),2)</f>
      </c>
      <c s="33" t="s">
        <v>888</v>
      </c>
      <c r="O109">
        <f>(I109*21)/100</f>
      </c>
      <c t="s">
        <v>33</v>
      </c>
    </row>
    <row r="110" spans="1:5" ht="12.75">
      <c r="A110" s="36" t="s">
        <v>65</v>
      </c>
      <c r="E110" s="37" t="s">
        <v>823</v>
      </c>
    </row>
    <row r="111" spans="1:5" ht="38.25">
      <c r="A111" s="38" t="s">
        <v>67</v>
      </c>
      <c r="E111" s="39" t="s">
        <v>1248</v>
      </c>
    </row>
    <row r="112" spans="1:5" ht="127.5">
      <c r="A112" t="s">
        <v>69</v>
      </c>
      <c r="E112" s="37" t="s">
        <v>938</v>
      </c>
    </row>
    <row r="113" spans="1:16" ht="25.5">
      <c r="A113" s="26" t="s">
        <v>60</v>
      </c>
      <c s="31" t="s">
        <v>153</v>
      </c>
      <c s="31" t="s">
        <v>1250</v>
      </c>
      <c s="26" t="s">
        <v>419</v>
      </c>
      <c s="32" t="s">
        <v>1251</v>
      </c>
      <c s="33" t="s">
        <v>822</v>
      </c>
      <c s="34">
        <v>231</v>
      </c>
      <c s="35">
        <v>0</v>
      </c>
      <c s="35">
        <f>ROUND(ROUND(H113,2)*ROUND(G113,3),2)</f>
      </c>
      <c s="33" t="s">
        <v>888</v>
      </c>
      <c r="O113">
        <f>(I113*21)/100</f>
      </c>
      <c t="s">
        <v>33</v>
      </c>
    </row>
    <row r="114" spans="1:5" ht="12.75">
      <c r="A114" s="36" t="s">
        <v>65</v>
      </c>
      <c r="E114" s="37" t="s">
        <v>823</v>
      </c>
    </row>
    <row r="115" spans="1:5" ht="51">
      <c r="A115" s="38" t="s">
        <v>67</v>
      </c>
      <c r="E115" s="39" t="s">
        <v>1300</v>
      </c>
    </row>
    <row r="116" spans="1:5" ht="127.5">
      <c r="A116" t="s">
        <v>69</v>
      </c>
      <c r="E116" s="37" t="s">
        <v>938</v>
      </c>
    </row>
    <row r="117" spans="1:16" ht="25.5">
      <c r="A117" s="26" t="s">
        <v>60</v>
      </c>
      <c s="31" t="s">
        <v>158</v>
      </c>
      <c s="31" t="s">
        <v>840</v>
      </c>
      <c s="26" t="s">
        <v>419</v>
      </c>
      <c s="32" t="s">
        <v>841</v>
      </c>
      <c s="33" t="s">
        <v>822</v>
      </c>
      <c s="34">
        <v>12.953</v>
      </c>
      <c s="35">
        <v>0</v>
      </c>
      <c s="35">
        <f>ROUND(ROUND(H117,2)*ROUND(G117,3),2)</f>
      </c>
      <c s="33" t="s">
        <v>888</v>
      </c>
      <c r="O117">
        <f>(I117*21)/100</f>
      </c>
      <c t="s">
        <v>33</v>
      </c>
    </row>
    <row r="118" spans="1:5" ht="12.75">
      <c r="A118" s="36" t="s">
        <v>65</v>
      </c>
      <c r="E118" s="37" t="s">
        <v>823</v>
      </c>
    </row>
    <row r="119" spans="1:5" ht="25.5">
      <c r="A119" s="38" t="s">
        <v>67</v>
      </c>
      <c r="E119" s="39" t="s">
        <v>1301</v>
      </c>
    </row>
    <row r="120" spans="1:5" ht="127.5">
      <c r="A120" t="s">
        <v>69</v>
      </c>
      <c r="E120" s="37" t="s">
        <v>938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0+O11+O24+O41+O50+O63+O68+O73+O78+O87+O104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1304</v>
      </c>
      <c s="43">
        <f>0+I11+I24+I41+I50+I63+I68+I73+I78+I87+I104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845</v>
      </c>
      <c s="1"/>
      <c s="14" t="s">
        <v>846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1302</v>
      </c>
      <c s="1"/>
      <c s="14" t="s">
        <v>1303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1304</v>
      </c>
      <c s="6"/>
      <c s="18" t="s">
        <v>1305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1308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1309</v>
      </c>
      <c s="26" t="s">
        <v>66</v>
      </c>
      <c s="32" t="s">
        <v>1310</v>
      </c>
      <c s="33" t="s">
        <v>63</v>
      </c>
      <c s="34">
        <v>1</v>
      </c>
      <c s="35">
        <v>0</v>
      </c>
      <c s="35">
        <f>ROUND(ROUND(H12,2)*ROUND(G12,3),2)</f>
      </c>
      <c s="33" t="s">
        <v>888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12.75">
      <c r="A14" s="38" t="s">
        <v>67</v>
      </c>
      <c r="E14" s="39" t="s">
        <v>66</v>
      </c>
    </row>
    <row r="15" spans="1:5" ht="12.75">
      <c r="A15" t="s">
        <v>69</v>
      </c>
      <c r="E15" s="37" t="s">
        <v>1311</v>
      </c>
    </row>
    <row r="16" spans="1:16" ht="12.75">
      <c r="A16" s="26" t="s">
        <v>60</v>
      </c>
      <c s="31" t="s">
        <v>33</v>
      </c>
      <c s="31" t="s">
        <v>1312</v>
      </c>
      <c s="26" t="s">
        <v>66</v>
      </c>
      <c s="32" t="s">
        <v>1313</v>
      </c>
      <c s="33" t="s">
        <v>81</v>
      </c>
      <c s="34">
        <v>1</v>
      </c>
      <c s="35">
        <v>0</v>
      </c>
      <c s="35">
        <f>ROUND(ROUND(H16,2)*ROUND(G16,3),2)</f>
      </c>
      <c s="33" t="s">
        <v>888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12.75">
      <c r="A18" s="38" t="s">
        <v>67</v>
      </c>
      <c r="E18" s="39" t="s">
        <v>66</v>
      </c>
    </row>
    <row r="19" spans="1:5" ht="12.75">
      <c r="A19" t="s">
        <v>69</v>
      </c>
      <c r="E19" s="37" t="s">
        <v>1314</v>
      </c>
    </row>
    <row r="20" spans="1:16" ht="12.75">
      <c r="A20" s="26" t="s">
        <v>60</v>
      </c>
      <c s="31" t="s">
        <v>32</v>
      </c>
      <c s="31" t="s">
        <v>1315</v>
      </c>
      <c s="26" t="s">
        <v>66</v>
      </c>
      <c s="32" t="s">
        <v>1316</v>
      </c>
      <c s="33" t="s">
        <v>81</v>
      </c>
      <c s="34">
        <v>1</v>
      </c>
      <c s="35">
        <v>0</v>
      </c>
      <c s="35">
        <f>ROUND(ROUND(H20,2)*ROUND(G20,3),2)</f>
      </c>
      <c s="33" t="s">
        <v>888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12.75">
      <c r="A22" s="38" t="s">
        <v>67</v>
      </c>
      <c r="E22" s="39" t="s">
        <v>66</v>
      </c>
    </row>
    <row r="23" spans="1:5" ht="12.75">
      <c r="A23" t="s">
        <v>69</v>
      </c>
      <c r="E23" s="37" t="s">
        <v>1314</v>
      </c>
    </row>
    <row r="24" spans="1:18" ht="12.75" customHeight="1">
      <c r="A24" s="6" t="s">
        <v>58</v>
      </c>
      <c s="6"/>
      <c s="41" t="s">
        <v>52</v>
      </c>
      <c s="6"/>
      <c s="29" t="s">
        <v>857</v>
      </c>
      <c s="6"/>
      <c s="6"/>
      <c s="6"/>
      <c s="42">
        <f>0+Q24</f>
      </c>
      <c s="6"/>
      <c r="O24">
        <f>0+R24</f>
      </c>
      <c r="Q24">
        <f>0+I25+I29+I33+I37</f>
      </c>
      <c>
        <f>0+O25+O29+O33+O37</f>
      </c>
    </row>
    <row r="25" spans="1:16" ht="12.75">
      <c r="A25" s="26" t="s">
        <v>60</v>
      </c>
      <c s="31" t="s">
        <v>43</v>
      </c>
      <c s="31" t="s">
        <v>1317</v>
      </c>
      <c s="26" t="s">
        <v>66</v>
      </c>
      <c s="32" t="s">
        <v>1318</v>
      </c>
      <c s="33" t="s">
        <v>375</v>
      </c>
      <c s="34">
        <v>20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66</v>
      </c>
    </row>
    <row r="27" spans="1:5" ht="38.25">
      <c r="A27" s="38" t="s">
        <v>67</v>
      </c>
      <c r="E27" s="39" t="s">
        <v>1319</v>
      </c>
    </row>
    <row r="28" spans="1:5" ht="38.25">
      <c r="A28" t="s">
        <v>69</v>
      </c>
      <c r="E28" s="37" t="s">
        <v>1320</v>
      </c>
    </row>
    <row r="29" spans="1:16" ht="12.75">
      <c r="A29" s="26" t="s">
        <v>60</v>
      </c>
      <c s="31" t="s">
        <v>45</v>
      </c>
      <c s="31" t="s">
        <v>1321</v>
      </c>
      <c s="26" t="s">
        <v>66</v>
      </c>
      <c s="32" t="s">
        <v>1322</v>
      </c>
      <c s="33" t="s">
        <v>516</v>
      </c>
      <c s="34">
        <v>62.2</v>
      </c>
      <c s="35">
        <v>0</v>
      </c>
      <c s="35">
        <f>ROUND(ROUND(H29,2)*ROUND(G29,3),2)</f>
      </c>
      <c s="33" t="s">
        <v>64</v>
      </c>
      <c r="O29">
        <f>(I29*21)/100</f>
      </c>
      <c t="s">
        <v>33</v>
      </c>
    </row>
    <row r="30" spans="1:5" ht="12.75">
      <c r="A30" s="36" t="s">
        <v>65</v>
      </c>
      <c r="E30" s="37" t="s">
        <v>66</v>
      </c>
    </row>
    <row r="31" spans="1:5" ht="63.75">
      <c r="A31" s="38" t="s">
        <v>67</v>
      </c>
      <c r="E31" s="39" t="s">
        <v>1323</v>
      </c>
    </row>
    <row r="32" spans="1:5" ht="318.75">
      <c r="A32" t="s">
        <v>69</v>
      </c>
      <c r="E32" s="37" t="s">
        <v>993</v>
      </c>
    </row>
    <row r="33" spans="1:16" ht="12.75">
      <c r="A33" s="26" t="s">
        <v>60</v>
      </c>
      <c s="31" t="s">
        <v>47</v>
      </c>
      <c s="31" t="s">
        <v>995</v>
      </c>
      <c s="26" t="s">
        <v>66</v>
      </c>
      <c s="32" t="s">
        <v>996</v>
      </c>
      <c s="33" t="s">
        <v>516</v>
      </c>
      <c s="34">
        <v>62.2</v>
      </c>
      <c s="35">
        <v>0</v>
      </c>
      <c s="35">
        <f>ROUND(ROUND(H33,2)*ROUND(G33,3),2)</f>
      </c>
      <c s="33" t="s">
        <v>64</v>
      </c>
      <c r="O33">
        <f>(I33*21)/100</f>
      </c>
      <c t="s">
        <v>33</v>
      </c>
    </row>
    <row r="34" spans="1:5" ht="12.75">
      <c r="A34" s="36" t="s">
        <v>65</v>
      </c>
      <c r="E34" s="37" t="s">
        <v>66</v>
      </c>
    </row>
    <row r="35" spans="1:5" ht="12.75">
      <c r="A35" s="38" t="s">
        <v>67</v>
      </c>
      <c r="E35" s="39" t="s">
        <v>1324</v>
      </c>
    </row>
    <row r="36" spans="1:5" ht="191.25">
      <c r="A36" t="s">
        <v>69</v>
      </c>
      <c r="E36" s="37" t="s">
        <v>998</v>
      </c>
    </row>
    <row r="37" spans="1:16" ht="12.75">
      <c r="A37" s="26" t="s">
        <v>60</v>
      </c>
      <c s="31" t="s">
        <v>87</v>
      </c>
      <c s="31" t="s">
        <v>1325</v>
      </c>
      <c s="26" t="s">
        <v>66</v>
      </c>
      <c s="32" t="s">
        <v>1326</v>
      </c>
      <c s="33" t="s">
        <v>516</v>
      </c>
      <c s="34">
        <v>12.65</v>
      </c>
      <c s="35">
        <v>0</v>
      </c>
      <c s="35">
        <f>ROUND(ROUND(H37,2)*ROUND(G37,3),2)</f>
      </c>
      <c s="33" t="s">
        <v>64</v>
      </c>
      <c r="O37">
        <f>(I37*21)/100</f>
      </c>
      <c t="s">
        <v>33</v>
      </c>
    </row>
    <row r="38" spans="1:5" ht="12.75">
      <c r="A38" s="36" t="s">
        <v>65</v>
      </c>
      <c r="E38" s="37" t="s">
        <v>66</v>
      </c>
    </row>
    <row r="39" spans="1:5" ht="51">
      <c r="A39" s="38" t="s">
        <v>67</v>
      </c>
      <c r="E39" s="39" t="s">
        <v>1327</v>
      </c>
    </row>
    <row r="40" spans="1:5" ht="229.5">
      <c r="A40" t="s">
        <v>69</v>
      </c>
      <c r="E40" s="37" t="s">
        <v>1328</v>
      </c>
    </row>
    <row r="41" spans="1:18" ht="12.75" customHeight="1">
      <c r="A41" s="6" t="s">
        <v>58</v>
      </c>
      <c s="6"/>
      <c s="41" t="s">
        <v>135</v>
      </c>
      <c s="6"/>
      <c s="29" t="s">
        <v>1007</v>
      </c>
      <c s="6"/>
      <c s="6"/>
      <c s="6"/>
      <c s="42">
        <f>0+Q41</f>
      </c>
      <c s="6"/>
      <c r="O41">
        <f>0+R41</f>
      </c>
      <c r="Q41">
        <f>0+I42+I46</f>
      </c>
      <c>
        <f>0+O42+O46</f>
      </c>
    </row>
    <row r="42" spans="1:16" ht="12.75">
      <c r="A42" s="26" t="s">
        <v>60</v>
      </c>
      <c s="31" t="s">
        <v>91</v>
      </c>
      <c s="31" t="s">
        <v>1329</v>
      </c>
      <c s="26" t="s">
        <v>66</v>
      </c>
      <c s="32" t="s">
        <v>1330</v>
      </c>
      <c s="33" t="s">
        <v>516</v>
      </c>
      <c s="34">
        <v>3.9</v>
      </c>
      <c s="35">
        <v>0</v>
      </c>
      <c s="35">
        <f>ROUND(ROUND(H42,2)*ROUND(G42,3),2)</f>
      </c>
      <c s="33" t="s">
        <v>64</v>
      </c>
      <c r="O42">
        <f>(I42*21)/100</f>
      </c>
      <c t="s">
        <v>33</v>
      </c>
    </row>
    <row r="43" spans="1:5" ht="12.75">
      <c r="A43" s="36" t="s">
        <v>65</v>
      </c>
      <c r="E43" s="37" t="s">
        <v>66</v>
      </c>
    </row>
    <row r="44" spans="1:5" ht="25.5">
      <c r="A44" s="38" t="s">
        <v>67</v>
      </c>
      <c r="E44" s="39" t="s">
        <v>1331</v>
      </c>
    </row>
    <row r="45" spans="1:5" ht="369.75">
      <c r="A45" t="s">
        <v>69</v>
      </c>
      <c r="E45" s="37" t="s">
        <v>1332</v>
      </c>
    </row>
    <row r="46" spans="1:16" ht="12.75">
      <c r="A46" s="26" t="s">
        <v>60</v>
      </c>
      <c s="31" t="s">
        <v>50</v>
      </c>
      <c s="31" t="s">
        <v>1333</v>
      </c>
      <c s="26" t="s">
        <v>66</v>
      </c>
      <c s="32" t="s">
        <v>1334</v>
      </c>
      <c s="33" t="s">
        <v>822</v>
      </c>
      <c s="34">
        <v>0.119</v>
      </c>
      <c s="35">
        <v>0</v>
      </c>
      <c s="35">
        <f>ROUND(ROUND(H46,2)*ROUND(G46,3),2)</f>
      </c>
      <c s="33" t="s">
        <v>64</v>
      </c>
      <c r="O46">
        <f>(I46*21)/100</f>
      </c>
      <c t="s">
        <v>33</v>
      </c>
    </row>
    <row r="47" spans="1:5" ht="12.75">
      <c r="A47" s="36" t="s">
        <v>65</v>
      </c>
      <c r="E47" s="37" t="s">
        <v>66</v>
      </c>
    </row>
    <row r="48" spans="1:5" ht="25.5">
      <c r="A48" s="38" t="s">
        <v>67</v>
      </c>
      <c r="E48" s="39" t="s">
        <v>1335</v>
      </c>
    </row>
    <row r="49" spans="1:5" ht="267.75">
      <c r="A49" t="s">
        <v>69</v>
      </c>
      <c r="E49" s="37" t="s">
        <v>1336</v>
      </c>
    </row>
    <row r="50" spans="1:18" ht="12.75" customHeight="1">
      <c r="A50" s="6" t="s">
        <v>58</v>
      </c>
      <c s="6"/>
      <c s="41" t="s">
        <v>173</v>
      </c>
      <c s="6"/>
      <c s="29" t="s">
        <v>1337</v>
      </c>
      <c s="6"/>
      <c s="6"/>
      <c s="6"/>
      <c s="42">
        <f>0+Q50</f>
      </c>
      <c s="6"/>
      <c r="O50">
        <f>0+R50</f>
      </c>
      <c r="Q50">
        <f>0+I51+I55+I59</f>
      </c>
      <c>
        <f>0+O51+O55+O59</f>
      </c>
    </row>
    <row r="51" spans="1:16" ht="12.75">
      <c r="A51" s="26" t="s">
        <v>60</v>
      </c>
      <c s="31" t="s">
        <v>52</v>
      </c>
      <c s="31" t="s">
        <v>1338</v>
      </c>
      <c s="26" t="s">
        <v>66</v>
      </c>
      <c s="32" t="s">
        <v>1339</v>
      </c>
      <c s="33" t="s">
        <v>516</v>
      </c>
      <c s="34">
        <v>5</v>
      </c>
      <c s="35">
        <v>0</v>
      </c>
      <c s="35">
        <f>ROUND(ROUND(H51,2)*ROUND(G51,3),2)</f>
      </c>
      <c s="33" t="s">
        <v>888</v>
      </c>
      <c r="O51">
        <f>(I51*21)/100</f>
      </c>
      <c t="s">
        <v>33</v>
      </c>
    </row>
    <row r="52" spans="1:5" ht="12.75">
      <c r="A52" s="36" t="s">
        <v>65</v>
      </c>
      <c r="E52" s="37" t="s">
        <v>66</v>
      </c>
    </row>
    <row r="53" spans="1:5" ht="63.75">
      <c r="A53" s="38" t="s">
        <v>67</v>
      </c>
      <c r="E53" s="39" t="s">
        <v>1340</v>
      </c>
    </row>
    <row r="54" spans="1:5" ht="369.75">
      <c r="A54" t="s">
        <v>69</v>
      </c>
      <c r="E54" s="37" t="s">
        <v>1341</v>
      </c>
    </row>
    <row r="55" spans="1:16" ht="12.75">
      <c r="A55" s="26" t="s">
        <v>60</v>
      </c>
      <c s="31" t="s">
        <v>54</v>
      </c>
      <c s="31" t="s">
        <v>1342</v>
      </c>
      <c s="26" t="s">
        <v>66</v>
      </c>
      <c s="32" t="s">
        <v>1343</v>
      </c>
      <c s="33" t="s">
        <v>822</v>
      </c>
      <c s="34">
        <v>0.677</v>
      </c>
      <c s="35">
        <v>0</v>
      </c>
      <c s="35">
        <f>ROUND(ROUND(H55,2)*ROUND(G55,3),2)</f>
      </c>
      <c s="33" t="s">
        <v>888</v>
      </c>
      <c r="O55">
        <f>(I55*21)/100</f>
      </c>
      <c t="s">
        <v>33</v>
      </c>
    </row>
    <row r="56" spans="1:5" ht="12.75">
      <c r="A56" s="36" t="s">
        <v>65</v>
      </c>
      <c r="E56" s="37" t="s">
        <v>66</v>
      </c>
    </row>
    <row r="57" spans="1:5" ht="25.5">
      <c r="A57" s="38" t="s">
        <v>67</v>
      </c>
      <c r="E57" s="39" t="s">
        <v>1344</v>
      </c>
    </row>
    <row r="58" spans="1:5" ht="267.75">
      <c r="A58" t="s">
        <v>69</v>
      </c>
      <c r="E58" s="37" t="s">
        <v>1345</v>
      </c>
    </row>
    <row r="59" spans="1:16" ht="12.75">
      <c r="A59" s="26" t="s">
        <v>60</v>
      </c>
      <c s="31" t="s">
        <v>104</v>
      </c>
      <c s="31" t="s">
        <v>1346</v>
      </c>
      <c s="26" t="s">
        <v>66</v>
      </c>
      <c s="32" t="s">
        <v>1347</v>
      </c>
      <c s="33" t="s">
        <v>822</v>
      </c>
      <c s="34">
        <v>0.161</v>
      </c>
      <c s="35">
        <v>0</v>
      </c>
      <c s="35">
        <f>ROUND(ROUND(H59,2)*ROUND(G59,3),2)</f>
      </c>
      <c s="33" t="s">
        <v>888</v>
      </c>
      <c r="O59">
        <f>(I59*21)/100</f>
      </c>
      <c t="s">
        <v>33</v>
      </c>
    </row>
    <row r="60" spans="1:5" ht="12.75">
      <c r="A60" s="36" t="s">
        <v>65</v>
      </c>
      <c r="E60" s="37" t="s">
        <v>66</v>
      </c>
    </row>
    <row r="61" spans="1:5" ht="25.5">
      <c r="A61" s="38" t="s">
        <v>67</v>
      </c>
      <c r="E61" s="39" t="s">
        <v>1348</v>
      </c>
    </row>
    <row r="62" spans="1:5" ht="267.75">
      <c r="A62" t="s">
        <v>69</v>
      </c>
      <c r="E62" s="37" t="s">
        <v>1345</v>
      </c>
    </row>
    <row r="63" spans="1:18" ht="12.75" customHeight="1">
      <c r="A63" s="6" t="s">
        <v>58</v>
      </c>
      <c s="6"/>
      <c s="41" t="s">
        <v>212</v>
      </c>
      <c s="6"/>
      <c s="29" t="s">
        <v>1016</v>
      </c>
      <c s="6"/>
      <c s="6"/>
      <c s="6"/>
      <c s="42">
        <f>0+Q63</f>
      </c>
      <c s="6"/>
      <c r="O63">
        <f>0+R63</f>
      </c>
      <c r="Q63">
        <f>0+I64</f>
      </c>
      <c>
        <f>0+O64</f>
      </c>
    </row>
    <row r="64" spans="1:16" ht="12.75">
      <c r="A64" s="26" t="s">
        <v>60</v>
      </c>
      <c s="31" t="s">
        <v>108</v>
      </c>
      <c s="31" t="s">
        <v>1349</v>
      </c>
      <c s="26" t="s">
        <v>66</v>
      </c>
      <c s="32" t="s">
        <v>1350</v>
      </c>
      <c s="33" t="s">
        <v>516</v>
      </c>
      <c s="34">
        <v>2.75</v>
      </c>
      <c s="35">
        <v>0</v>
      </c>
      <c s="35">
        <f>ROUND(ROUND(H64,2)*ROUND(G64,3),2)</f>
      </c>
      <c s="33" t="s">
        <v>64</v>
      </c>
      <c r="O64">
        <f>(I64*21)/100</f>
      </c>
      <c t="s">
        <v>33</v>
      </c>
    </row>
    <row r="65" spans="1:5" ht="12.75">
      <c r="A65" s="36" t="s">
        <v>65</v>
      </c>
      <c r="E65" s="37" t="s">
        <v>66</v>
      </c>
    </row>
    <row r="66" spans="1:5" ht="51">
      <c r="A66" s="38" t="s">
        <v>67</v>
      </c>
      <c r="E66" s="39" t="s">
        <v>1351</v>
      </c>
    </row>
    <row r="67" spans="1:5" ht="369.75">
      <c r="A67" t="s">
        <v>69</v>
      </c>
      <c r="E67" s="37" t="s">
        <v>1020</v>
      </c>
    </row>
    <row r="68" spans="1:18" ht="12.75" customHeight="1">
      <c r="A68" s="6" t="s">
        <v>58</v>
      </c>
      <c s="6"/>
      <c s="41" t="s">
        <v>1352</v>
      </c>
      <c s="6"/>
      <c s="29" t="s">
        <v>1353</v>
      </c>
      <c s="6"/>
      <c s="6"/>
      <c s="6"/>
      <c s="42">
        <f>0+Q68</f>
      </c>
      <c s="6"/>
      <c r="O68">
        <f>0+R68</f>
      </c>
      <c r="Q68">
        <f>0+I69</f>
      </c>
      <c>
        <f>0+O69</f>
      </c>
    </row>
    <row r="69" spans="1:16" ht="12.75">
      <c r="A69" s="26" t="s">
        <v>60</v>
      </c>
      <c s="31" t="s">
        <v>113</v>
      </c>
      <c s="31" t="s">
        <v>1354</v>
      </c>
      <c s="26" t="s">
        <v>66</v>
      </c>
      <c s="32" t="s">
        <v>1355</v>
      </c>
      <c s="33" t="s">
        <v>85</v>
      </c>
      <c s="34">
        <v>48.39</v>
      </c>
      <c s="35">
        <v>0</v>
      </c>
      <c s="35">
        <f>ROUND(ROUND(H69,2)*ROUND(G69,3),2)</f>
      </c>
      <c s="33" t="s">
        <v>64</v>
      </c>
      <c r="O69">
        <f>(I69*21)/100</f>
      </c>
      <c t="s">
        <v>33</v>
      </c>
    </row>
    <row r="70" spans="1:5" ht="12.75">
      <c r="A70" s="36" t="s">
        <v>65</v>
      </c>
      <c r="E70" s="37" t="s">
        <v>66</v>
      </c>
    </row>
    <row r="71" spans="1:5" ht="76.5">
      <c r="A71" s="38" t="s">
        <v>67</v>
      </c>
      <c r="E71" s="39" t="s">
        <v>1356</v>
      </c>
    </row>
    <row r="72" spans="1:5" ht="38.25">
      <c r="A72" t="s">
        <v>69</v>
      </c>
      <c r="E72" s="37" t="s">
        <v>1357</v>
      </c>
    </row>
    <row r="73" spans="1:18" ht="12.75" customHeight="1">
      <c r="A73" s="6" t="s">
        <v>58</v>
      </c>
      <c s="6"/>
      <c s="41" t="s">
        <v>377</v>
      </c>
      <c s="6"/>
      <c s="29" t="s">
        <v>1027</v>
      </c>
      <c s="6"/>
      <c s="6"/>
      <c s="6"/>
      <c s="42">
        <f>0+Q73</f>
      </c>
      <c s="6"/>
      <c r="O73">
        <f>0+R73</f>
      </c>
      <c r="Q73">
        <f>0+I74</f>
      </c>
      <c>
        <f>0+O74</f>
      </c>
    </row>
    <row r="74" spans="1:16" ht="12.75">
      <c r="A74" s="26" t="s">
        <v>60</v>
      </c>
      <c s="31" t="s">
        <v>116</v>
      </c>
      <c s="31" t="s">
        <v>1358</v>
      </c>
      <c s="26" t="s">
        <v>66</v>
      </c>
      <c s="32" t="s">
        <v>1359</v>
      </c>
      <c s="33" t="s">
        <v>516</v>
      </c>
      <c s="34">
        <v>2.9</v>
      </c>
      <c s="35">
        <v>0</v>
      </c>
      <c s="35">
        <f>ROUND(ROUND(H74,2)*ROUND(G74,3),2)</f>
      </c>
      <c s="33" t="s">
        <v>64</v>
      </c>
      <c r="O74">
        <f>(I74*21)/100</f>
      </c>
      <c t="s">
        <v>33</v>
      </c>
    </row>
    <row r="75" spans="1:5" ht="12.75">
      <c r="A75" s="36" t="s">
        <v>65</v>
      </c>
      <c r="E75" s="37" t="s">
        <v>66</v>
      </c>
    </row>
    <row r="76" spans="1:5" ht="38.25">
      <c r="A76" s="38" t="s">
        <v>67</v>
      </c>
      <c r="E76" s="39" t="s">
        <v>1360</v>
      </c>
    </row>
    <row r="77" spans="1:5" ht="369.75">
      <c r="A77" t="s">
        <v>69</v>
      </c>
      <c r="E77" s="37" t="s">
        <v>1020</v>
      </c>
    </row>
    <row r="78" spans="1:18" ht="12.75" customHeight="1">
      <c r="A78" s="6" t="s">
        <v>58</v>
      </c>
      <c s="6"/>
      <c s="41" t="s">
        <v>419</v>
      </c>
      <c s="6"/>
      <c s="29" t="s">
        <v>891</v>
      </c>
      <c s="6"/>
      <c s="6"/>
      <c s="6"/>
      <c s="42">
        <f>0+Q78</f>
      </c>
      <c s="6"/>
      <c r="O78">
        <f>0+R78</f>
      </c>
      <c r="Q78">
        <f>0+I79+I83</f>
      </c>
      <c>
        <f>0+O79+O83</f>
      </c>
    </row>
    <row r="79" spans="1:16" ht="12.75">
      <c r="A79" s="26" t="s">
        <v>60</v>
      </c>
      <c s="31" t="s">
        <v>120</v>
      </c>
      <c s="31" t="s">
        <v>1361</v>
      </c>
      <c s="26" t="s">
        <v>66</v>
      </c>
      <c s="32" t="s">
        <v>1362</v>
      </c>
      <c s="33" t="s">
        <v>94</v>
      </c>
      <c s="34">
        <v>8.6</v>
      </c>
      <c s="35">
        <v>0</v>
      </c>
      <c s="35">
        <f>ROUND(ROUND(H79,2)*ROUND(G79,3),2)</f>
      </c>
      <c s="33" t="s">
        <v>64</v>
      </c>
      <c r="O79">
        <f>(I79*21)/100</f>
      </c>
      <c t="s">
        <v>33</v>
      </c>
    </row>
    <row r="80" spans="1:5" ht="12.75">
      <c r="A80" s="36" t="s">
        <v>65</v>
      </c>
      <c r="E80" s="37" t="s">
        <v>66</v>
      </c>
    </row>
    <row r="81" spans="1:5" ht="38.25">
      <c r="A81" s="38" t="s">
        <v>67</v>
      </c>
      <c r="E81" s="39" t="s">
        <v>1363</v>
      </c>
    </row>
    <row r="82" spans="1:5" ht="63.75">
      <c r="A82" t="s">
        <v>69</v>
      </c>
      <c r="E82" s="37" t="s">
        <v>1364</v>
      </c>
    </row>
    <row r="83" spans="1:16" ht="12.75">
      <c r="A83" s="26" t="s">
        <v>60</v>
      </c>
      <c s="31" t="s">
        <v>123</v>
      </c>
      <c s="31" t="s">
        <v>1365</v>
      </c>
      <c s="26" t="s">
        <v>66</v>
      </c>
      <c s="32" t="s">
        <v>1366</v>
      </c>
      <c s="33" t="s">
        <v>81</v>
      </c>
      <c s="34">
        <v>1</v>
      </c>
      <c s="35">
        <v>0</v>
      </c>
      <c s="35">
        <f>ROUND(ROUND(H83,2)*ROUND(G83,3),2)</f>
      </c>
      <c s="33" t="s">
        <v>888</v>
      </c>
      <c r="O83">
        <f>(I83*21)/100</f>
      </c>
      <c t="s">
        <v>33</v>
      </c>
    </row>
    <row r="84" spans="1:5" ht="12.75">
      <c r="A84" s="36" t="s">
        <v>65</v>
      </c>
      <c r="E84" s="37" t="s">
        <v>66</v>
      </c>
    </row>
    <row r="85" spans="1:5" ht="38.25">
      <c r="A85" s="38" t="s">
        <v>67</v>
      </c>
      <c r="E85" s="39" t="s">
        <v>1367</v>
      </c>
    </row>
    <row r="86" spans="1:5" ht="25.5">
      <c r="A86" t="s">
        <v>69</v>
      </c>
      <c r="E86" s="37" t="s">
        <v>1368</v>
      </c>
    </row>
    <row r="87" spans="1:18" ht="12.75" customHeight="1">
      <c r="A87" s="6" t="s">
        <v>58</v>
      </c>
      <c s="6"/>
      <c s="41" t="s">
        <v>440</v>
      </c>
      <c s="6"/>
      <c s="29" t="s">
        <v>920</v>
      </c>
      <c s="6"/>
      <c s="6"/>
      <c s="6"/>
      <c s="42">
        <f>0+Q87</f>
      </c>
      <c s="6"/>
      <c r="O87">
        <f>0+R87</f>
      </c>
      <c r="Q87">
        <f>0+I88+I92+I96+I100</f>
      </c>
      <c>
        <f>0+O88+O92+O96+O100</f>
      </c>
    </row>
    <row r="88" spans="1:16" ht="12.75">
      <c r="A88" s="26" t="s">
        <v>60</v>
      </c>
      <c s="31" t="s">
        <v>127</v>
      </c>
      <c s="31" t="s">
        <v>1369</v>
      </c>
      <c s="26" t="s">
        <v>66</v>
      </c>
      <c s="32" t="s">
        <v>1370</v>
      </c>
      <c s="33" t="s">
        <v>516</v>
      </c>
      <c s="34">
        <v>13</v>
      </c>
      <c s="35">
        <v>0</v>
      </c>
      <c s="35">
        <f>ROUND(ROUND(H88,2)*ROUND(G88,3),2)</f>
      </c>
      <c s="33" t="s">
        <v>64</v>
      </c>
      <c r="O88">
        <f>(I88*21)/100</f>
      </c>
      <c t="s">
        <v>33</v>
      </c>
    </row>
    <row r="89" spans="1:5" ht="12.75">
      <c r="A89" s="36" t="s">
        <v>65</v>
      </c>
      <c r="E89" s="37" t="s">
        <v>66</v>
      </c>
    </row>
    <row r="90" spans="1:5" ht="38.25">
      <c r="A90" s="38" t="s">
        <v>67</v>
      </c>
      <c r="E90" s="39" t="s">
        <v>1371</v>
      </c>
    </row>
    <row r="91" spans="1:5" ht="114.75">
      <c r="A91" t="s">
        <v>69</v>
      </c>
      <c r="E91" s="37" t="s">
        <v>1372</v>
      </c>
    </row>
    <row r="92" spans="1:16" ht="12.75">
      <c r="A92" s="26" t="s">
        <v>60</v>
      </c>
      <c s="31" t="s">
        <v>131</v>
      </c>
      <c s="31" t="s">
        <v>1373</v>
      </c>
      <c s="26" t="s">
        <v>66</v>
      </c>
      <c s="32" t="s">
        <v>1374</v>
      </c>
      <c s="33" t="s">
        <v>516</v>
      </c>
      <c s="34">
        <v>6</v>
      </c>
      <c s="35">
        <v>0</v>
      </c>
      <c s="35">
        <f>ROUND(ROUND(H92,2)*ROUND(G92,3),2)</f>
      </c>
      <c s="33" t="s">
        <v>64</v>
      </c>
      <c r="O92">
        <f>(I92*21)/100</f>
      </c>
      <c t="s">
        <v>33</v>
      </c>
    </row>
    <row r="93" spans="1:5" ht="12.75">
      <c r="A93" s="36" t="s">
        <v>65</v>
      </c>
      <c r="E93" s="37" t="s">
        <v>66</v>
      </c>
    </row>
    <row r="94" spans="1:5" ht="38.25">
      <c r="A94" s="38" t="s">
        <v>67</v>
      </c>
      <c r="E94" s="39" t="s">
        <v>1375</v>
      </c>
    </row>
    <row r="95" spans="1:5" ht="114.75">
      <c r="A95" t="s">
        <v>69</v>
      </c>
      <c r="E95" s="37" t="s">
        <v>1372</v>
      </c>
    </row>
    <row r="96" spans="1:16" ht="12.75">
      <c r="A96" s="26" t="s">
        <v>60</v>
      </c>
      <c s="31" t="s">
        <v>135</v>
      </c>
      <c s="31" t="s">
        <v>1376</v>
      </c>
      <c s="26" t="s">
        <v>66</v>
      </c>
      <c s="32" t="s">
        <v>1377</v>
      </c>
      <c s="33" t="s">
        <v>516</v>
      </c>
      <c s="34">
        <v>2.1</v>
      </c>
      <c s="35">
        <v>0</v>
      </c>
      <c s="35">
        <f>ROUND(ROUND(H96,2)*ROUND(G96,3),2)</f>
      </c>
      <c s="33" t="s">
        <v>64</v>
      </c>
      <c r="O96">
        <f>(I96*21)/100</f>
      </c>
      <c t="s">
        <v>33</v>
      </c>
    </row>
    <row r="97" spans="1:5" ht="12.75">
      <c r="A97" s="36" t="s">
        <v>65</v>
      </c>
      <c r="E97" s="37" t="s">
        <v>66</v>
      </c>
    </row>
    <row r="98" spans="1:5" ht="38.25">
      <c r="A98" s="38" t="s">
        <v>67</v>
      </c>
      <c r="E98" s="39" t="s">
        <v>1378</v>
      </c>
    </row>
    <row r="99" spans="1:5" ht="114.75">
      <c r="A99" t="s">
        <v>69</v>
      </c>
      <c r="E99" s="37" t="s">
        <v>1372</v>
      </c>
    </row>
    <row r="100" spans="1:16" ht="12.75">
      <c r="A100" s="26" t="s">
        <v>60</v>
      </c>
      <c s="31" t="s">
        <v>139</v>
      </c>
      <c s="31" t="s">
        <v>1379</v>
      </c>
      <c s="26" t="s">
        <v>66</v>
      </c>
      <c s="32" t="s">
        <v>1380</v>
      </c>
      <c s="33" t="s">
        <v>85</v>
      </c>
      <c s="34">
        <v>7</v>
      </c>
      <c s="35">
        <v>0</v>
      </c>
      <c s="35">
        <f>ROUND(ROUND(H100,2)*ROUND(G100,3),2)</f>
      </c>
      <c s="33" t="s">
        <v>64</v>
      </c>
      <c r="O100">
        <f>(I100*21)/100</f>
      </c>
      <c t="s">
        <v>33</v>
      </c>
    </row>
    <row r="101" spans="1:5" ht="12.75">
      <c r="A101" s="36" t="s">
        <v>65</v>
      </c>
      <c r="E101" s="37" t="s">
        <v>66</v>
      </c>
    </row>
    <row r="102" spans="1:5" ht="38.25">
      <c r="A102" s="38" t="s">
        <v>67</v>
      </c>
      <c r="E102" s="39" t="s">
        <v>1381</v>
      </c>
    </row>
    <row r="103" spans="1:5" ht="114.75">
      <c r="A103" t="s">
        <v>69</v>
      </c>
      <c r="E103" s="37" t="s">
        <v>1382</v>
      </c>
    </row>
    <row r="104" spans="1:18" ht="12.75" customHeight="1">
      <c r="A104" s="6" t="s">
        <v>58</v>
      </c>
      <c s="6"/>
      <c s="41" t="s">
        <v>817</v>
      </c>
      <c s="6"/>
      <c s="29" t="s">
        <v>818</v>
      </c>
      <c s="6"/>
      <c s="6"/>
      <c s="6"/>
      <c s="42">
        <f>0+Q104</f>
      </c>
      <c s="6"/>
      <c r="O104">
        <f>0+R104</f>
      </c>
      <c r="Q104">
        <f>0+I105+I109+I113+I117</f>
      </c>
      <c>
        <f>0+O105+O109+O113+O117</f>
      </c>
    </row>
    <row r="105" spans="1:16" ht="38.25">
      <c r="A105" s="26" t="s">
        <v>60</v>
      </c>
      <c s="31" t="s">
        <v>143</v>
      </c>
      <c s="31" t="s">
        <v>933</v>
      </c>
      <c s="26" t="s">
        <v>419</v>
      </c>
      <c s="32" t="s">
        <v>934</v>
      </c>
      <c s="33" t="s">
        <v>822</v>
      </c>
      <c s="34">
        <v>118.18</v>
      </c>
      <c s="35">
        <v>0</v>
      </c>
      <c s="35">
        <f>ROUND(ROUND(H105,2)*ROUND(G105,3),2)</f>
      </c>
      <c s="33" t="s">
        <v>888</v>
      </c>
      <c r="O105">
        <f>(I105*21)/100</f>
      </c>
      <c t="s">
        <v>33</v>
      </c>
    </row>
    <row r="106" spans="1:5" ht="12.75">
      <c r="A106" s="36" t="s">
        <v>65</v>
      </c>
      <c r="E106" s="37" t="s">
        <v>823</v>
      </c>
    </row>
    <row r="107" spans="1:5" ht="12.75">
      <c r="A107" s="38" t="s">
        <v>67</v>
      </c>
      <c r="E107" s="39" t="s">
        <v>1383</v>
      </c>
    </row>
    <row r="108" spans="1:5" ht="114.75">
      <c r="A108" t="s">
        <v>69</v>
      </c>
      <c r="E108" s="37" t="s">
        <v>838</v>
      </c>
    </row>
    <row r="109" spans="1:16" ht="38.25">
      <c r="A109" s="26" t="s">
        <v>60</v>
      </c>
      <c s="31" t="s">
        <v>147</v>
      </c>
      <c s="31" t="s">
        <v>826</v>
      </c>
      <c s="26" t="s">
        <v>419</v>
      </c>
      <c s="32" t="s">
        <v>936</v>
      </c>
      <c s="33" t="s">
        <v>822</v>
      </c>
      <c s="34">
        <v>18.45</v>
      </c>
      <c s="35">
        <v>0</v>
      </c>
      <c s="35">
        <f>ROUND(ROUND(H109,2)*ROUND(G109,3),2)</f>
      </c>
      <c s="33" t="s">
        <v>888</v>
      </c>
      <c r="O109">
        <f>(I109*21)/100</f>
      </c>
      <c t="s">
        <v>33</v>
      </c>
    </row>
    <row r="110" spans="1:5" ht="12.75">
      <c r="A110" s="36" t="s">
        <v>65</v>
      </c>
      <c r="E110" s="37" t="s">
        <v>823</v>
      </c>
    </row>
    <row r="111" spans="1:5" ht="25.5">
      <c r="A111" s="38" t="s">
        <v>67</v>
      </c>
      <c r="E111" s="39" t="s">
        <v>1384</v>
      </c>
    </row>
    <row r="112" spans="1:5" ht="114.75">
      <c r="A112" t="s">
        <v>69</v>
      </c>
      <c r="E112" s="37" t="s">
        <v>838</v>
      </c>
    </row>
    <row r="113" spans="1:16" ht="25.5">
      <c r="A113" s="26" t="s">
        <v>60</v>
      </c>
      <c s="31" t="s">
        <v>150</v>
      </c>
      <c s="31" t="s">
        <v>1250</v>
      </c>
      <c s="26" t="s">
        <v>419</v>
      </c>
      <c s="32" t="s">
        <v>1251</v>
      </c>
      <c s="33" t="s">
        <v>822</v>
      </c>
      <c s="34">
        <v>32.5</v>
      </c>
      <c s="35">
        <v>0</v>
      </c>
      <c s="35">
        <f>ROUND(ROUND(H113,2)*ROUND(G113,3),2)</f>
      </c>
      <c s="33" t="s">
        <v>888</v>
      </c>
      <c r="O113">
        <f>(I113*21)/100</f>
      </c>
      <c t="s">
        <v>33</v>
      </c>
    </row>
    <row r="114" spans="1:5" ht="12.75">
      <c r="A114" s="36" t="s">
        <v>65</v>
      </c>
      <c r="E114" s="37" t="s">
        <v>823</v>
      </c>
    </row>
    <row r="115" spans="1:5" ht="12.75">
      <c r="A115" s="38" t="s">
        <v>67</v>
      </c>
      <c r="E115" s="39" t="s">
        <v>1385</v>
      </c>
    </row>
    <row r="116" spans="1:5" ht="114.75">
      <c r="A116" t="s">
        <v>69</v>
      </c>
      <c r="E116" s="37" t="s">
        <v>838</v>
      </c>
    </row>
    <row r="117" spans="1:16" ht="25.5">
      <c r="A117" s="26" t="s">
        <v>60</v>
      </c>
      <c s="31" t="s">
        <v>153</v>
      </c>
      <c s="31" t="s">
        <v>1386</v>
      </c>
      <c s="26" t="s">
        <v>419</v>
      </c>
      <c s="32" t="s">
        <v>1387</v>
      </c>
      <c s="33" t="s">
        <v>822</v>
      </c>
      <c s="34">
        <v>0.03</v>
      </c>
      <c s="35">
        <v>0</v>
      </c>
      <c s="35">
        <f>ROUND(ROUND(H117,2)*ROUND(G117,3),2)</f>
      </c>
      <c s="33" t="s">
        <v>888</v>
      </c>
      <c r="O117">
        <f>(I117*21)/100</f>
      </c>
      <c t="s">
        <v>33</v>
      </c>
    </row>
    <row r="118" spans="1:5" ht="12.75">
      <c r="A118" s="36" t="s">
        <v>65</v>
      </c>
      <c r="E118" s="37" t="s">
        <v>823</v>
      </c>
    </row>
    <row r="119" spans="1:5" ht="12.75">
      <c r="A119" s="38" t="s">
        <v>67</v>
      </c>
      <c r="E119" s="39" t="s">
        <v>1388</v>
      </c>
    </row>
    <row r="120" spans="1:5" ht="114.75">
      <c r="A120" t="s">
        <v>69</v>
      </c>
      <c r="E120" s="37" t="s">
        <v>838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0+O11+O24+O77+O90+O95+O116+O133+O142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1391</v>
      </c>
      <c s="43">
        <f>0+I11+I24+I77+I90+I95+I116+I133+I142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843</v>
      </c>
      <c s="1"/>
      <c s="14" t="s">
        <v>844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845</v>
      </c>
      <c s="1"/>
      <c s="14" t="s">
        <v>846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1389</v>
      </c>
      <c s="1"/>
      <c s="14" t="s">
        <v>1390</v>
      </c>
      <c s="1"/>
      <c s="1"/>
      <c s="1"/>
      <c s="1"/>
      <c s="1"/>
    </row>
    <row r="7" spans="1:10" ht="12.75" customHeight="1">
      <c r="A7" t="s">
        <v>27</v>
      </c>
      <c s="16" t="s">
        <v>28</v>
      </c>
      <c s="17" t="s">
        <v>1391</v>
      </c>
      <c s="6"/>
      <c s="18" t="s">
        <v>1392</v>
      </c>
      <c s="6"/>
      <c s="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1308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1309</v>
      </c>
      <c s="26" t="s">
        <v>66</v>
      </c>
      <c s="32" t="s">
        <v>1310</v>
      </c>
      <c s="33" t="s">
        <v>63</v>
      </c>
      <c s="34">
        <v>1</v>
      </c>
      <c s="35">
        <v>0</v>
      </c>
      <c s="35">
        <f>ROUND(ROUND(H12,2)*ROUND(G12,3),2)</f>
      </c>
      <c s="33" t="s">
        <v>888</v>
      </c>
      <c r="O12">
        <f>(I12*21)/100</f>
      </c>
      <c t="s">
        <v>33</v>
      </c>
    </row>
    <row r="13" spans="1:5" ht="12.75">
      <c r="A13" s="36" t="s">
        <v>65</v>
      </c>
      <c r="E13" s="37" t="s">
        <v>66</v>
      </c>
    </row>
    <row r="14" spans="1:5" ht="12.75">
      <c r="A14" s="38" t="s">
        <v>67</v>
      </c>
      <c r="E14" s="39" t="s">
        <v>66</v>
      </c>
    </row>
    <row r="15" spans="1:5" ht="12.75">
      <c r="A15" t="s">
        <v>69</v>
      </c>
      <c r="E15" s="37" t="s">
        <v>1311</v>
      </c>
    </row>
    <row r="16" spans="1:16" ht="12.75">
      <c r="A16" s="26" t="s">
        <v>60</v>
      </c>
      <c s="31" t="s">
        <v>33</v>
      </c>
      <c s="31" t="s">
        <v>1312</v>
      </c>
      <c s="26" t="s">
        <v>66</v>
      </c>
      <c s="32" t="s">
        <v>1313</v>
      </c>
      <c s="33" t="s">
        <v>81</v>
      </c>
      <c s="34">
        <v>1</v>
      </c>
      <c s="35">
        <v>0</v>
      </c>
      <c s="35">
        <f>ROUND(ROUND(H16,2)*ROUND(G16,3),2)</f>
      </c>
      <c s="33" t="s">
        <v>888</v>
      </c>
      <c r="O16">
        <f>(I16*21)/100</f>
      </c>
      <c t="s">
        <v>33</v>
      </c>
    </row>
    <row r="17" spans="1:5" ht="12.75">
      <c r="A17" s="36" t="s">
        <v>65</v>
      </c>
      <c r="E17" s="37" t="s">
        <v>66</v>
      </c>
    </row>
    <row r="18" spans="1:5" ht="12.75">
      <c r="A18" s="38" t="s">
        <v>67</v>
      </c>
      <c r="E18" s="39" t="s">
        <v>66</v>
      </c>
    </row>
    <row r="19" spans="1:5" ht="12.75">
      <c r="A19" t="s">
        <v>69</v>
      </c>
      <c r="E19" s="37" t="s">
        <v>1314</v>
      </c>
    </row>
    <row r="20" spans="1:16" ht="12.75">
      <c r="A20" s="26" t="s">
        <v>60</v>
      </c>
      <c s="31" t="s">
        <v>32</v>
      </c>
      <c s="31" t="s">
        <v>1315</v>
      </c>
      <c s="26" t="s">
        <v>66</v>
      </c>
      <c s="32" t="s">
        <v>1316</v>
      </c>
      <c s="33" t="s">
        <v>81</v>
      </c>
      <c s="34">
        <v>1</v>
      </c>
      <c s="35">
        <v>0</v>
      </c>
      <c s="35">
        <f>ROUND(ROUND(H20,2)*ROUND(G20,3),2)</f>
      </c>
      <c s="33" t="s">
        <v>888</v>
      </c>
      <c r="O20">
        <f>(I20*21)/100</f>
      </c>
      <c t="s">
        <v>33</v>
      </c>
    </row>
    <row r="21" spans="1:5" ht="12.75">
      <c r="A21" s="36" t="s">
        <v>65</v>
      </c>
      <c r="E21" s="37" t="s">
        <v>66</v>
      </c>
    </row>
    <row r="22" spans="1:5" ht="12.75">
      <c r="A22" s="38" t="s">
        <v>67</v>
      </c>
      <c r="E22" s="39" t="s">
        <v>66</v>
      </c>
    </row>
    <row r="23" spans="1:5" ht="12.75">
      <c r="A23" t="s">
        <v>69</v>
      </c>
      <c r="E23" s="37" t="s">
        <v>1314</v>
      </c>
    </row>
    <row r="24" spans="1:18" ht="12.75" customHeight="1">
      <c r="A24" s="6" t="s">
        <v>58</v>
      </c>
      <c s="6"/>
      <c s="41" t="s">
        <v>52</v>
      </c>
      <c s="6"/>
      <c s="29" t="s">
        <v>857</v>
      </c>
      <c s="6"/>
      <c s="6"/>
      <c s="6"/>
      <c s="42">
        <f>0+Q24</f>
      </c>
      <c s="6"/>
      <c r="O24">
        <f>0+R24</f>
      </c>
      <c r="Q24">
        <f>0+I25+I29+I33+I37+I41+I45+I49+I53+I57+I61+I65+I69+I73</f>
      </c>
      <c>
        <f>0+O25+O29+O33+O37+O41+O45+O49+O53+O57+O61+O65+O69+O73</f>
      </c>
    </row>
    <row r="25" spans="1:16" ht="25.5">
      <c r="A25" s="26" t="s">
        <v>60</v>
      </c>
      <c s="31" t="s">
        <v>43</v>
      </c>
      <c s="31" t="s">
        <v>1072</v>
      </c>
      <c s="26" t="s">
        <v>66</v>
      </c>
      <c s="32" t="s">
        <v>1073</v>
      </c>
      <c s="33" t="s">
        <v>516</v>
      </c>
      <c s="34">
        <v>19</v>
      </c>
      <c s="35">
        <v>0</v>
      </c>
      <c s="35">
        <f>ROUND(ROUND(H25,2)*ROUND(G25,3),2)</f>
      </c>
      <c s="33" t="s">
        <v>64</v>
      </c>
      <c r="O25">
        <f>(I25*21)/100</f>
      </c>
      <c t="s">
        <v>33</v>
      </c>
    </row>
    <row r="26" spans="1:5" ht="12.75">
      <c r="A26" s="36" t="s">
        <v>65</v>
      </c>
      <c r="E26" s="37" t="s">
        <v>66</v>
      </c>
    </row>
    <row r="27" spans="1:5" ht="38.25">
      <c r="A27" s="38" t="s">
        <v>67</v>
      </c>
      <c r="E27" s="39" t="s">
        <v>1395</v>
      </c>
    </row>
    <row r="28" spans="1:5" ht="63.75">
      <c r="A28" t="s">
        <v>69</v>
      </c>
      <c r="E28" s="37" t="s">
        <v>1071</v>
      </c>
    </row>
    <row r="29" spans="1:16" ht="12.75">
      <c r="A29" s="26" t="s">
        <v>60</v>
      </c>
      <c s="31" t="s">
        <v>45</v>
      </c>
      <c s="31" t="s">
        <v>1396</v>
      </c>
      <c s="26" t="s">
        <v>66</v>
      </c>
      <c s="32" t="s">
        <v>1397</v>
      </c>
      <c s="33" t="s">
        <v>85</v>
      </c>
      <c s="34">
        <v>47.6</v>
      </c>
      <c s="35">
        <v>0</v>
      </c>
      <c s="35">
        <f>ROUND(ROUND(H29,2)*ROUND(G29,3),2)</f>
      </c>
      <c s="33" t="s">
        <v>64</v>
      </c>
      <c r="O29">
        <f>(I29*21)/100</f>
      </c>
      <c t="s">
        <v>33</v>
      </c>
    </row>
    <row r="30" spans="1:5" ht="12.75">
      <c r="A30" s="36" t="s">
        <v>65</v>
      </c>
      <c r="E30" s="37" t="s">
        <v>66</v>
      </c>
    </row>
    <row r="31" spans="1:5" ht="38.25">
      <c r="A31" s="38" t="s">
        <v>67</v>
      </c>
      <c r="E31" s="39" t="s">
        <v>1398</v>
      </c>
    </row>
    <row r="32" spans="1:5" ht="63.75">
      <c r="A32" t="s">
        <v>69</v>
      </c>
      <c r="E32" s="37" t="s">
        <v>1071</v>
      </c>
    </row>
    <row r="33" spans="1:16" ht="12.75">
      <c r="A33" s="26" t="s">
        <v>60</v>
      </c>
      <c s="31" t="s">
        <v>47</v>
      </c>
      <c s="31" t="s">
        <v>986</v>
      </c>
      <c s="26" t="s">
        <v>66</v>
      </c>
      <c s="32" t="s">
        <v>987</v>
      </c>
      <c s="33" t="s">
        <v>516</v>
      </c>
      <c s="34">
        <v>47.3</v>
      </c>
      <c s="35">
        <v>0</v>
      </c>
      <c s="35">
        <f>ROUND(ROUND(H33,2)*ROUND(G33,3),2)</f>
      </c>
      <c s="33" t="s">
        <v>64</v>
      </c>
      <c r="O33">
        <f>(I33*21)/100</f>
      </c>
      <c t="s">
        <v>33</v>
      </c>
    </row>
    <row r="34" spans="1:5" ht="12.75">
      <c r="A34" s="36" t="s">
        <v>65</v>
      </c>
      <c r="E34" s="37" t="s">
        <v>66</v>
      </c>
    </row>
    <row r="35" spans="1:5" ht="51">
      <c r="A35" s="38" t="s">
        <v>67</v>
      </c>
      <c r="E35" s="39" t="s">
        <v>1399</v>
      </c>
    </row>
    <row r="36" spans="1:5" ht="306">
      <c r="A36" t="s">
        <v>69</v>
      </c>
      <c r="E36" s="37" t="s">
        <v>989</v>
      </c>
    </row>
    <row r="37" spans="1:16" ht="12.75">
      <c r="A37" s="26" t="s">
        <v>60</v>
      </c>
      <c s="31" t="s">
        <v>87</v>
      </c>
      <c s="31" t="s">
        <v>990</v>
      </c>
      <c s="26" t="s">
        <v>66</v>
      </c>
      <c s="32" t="s">
        <v>991</v>
      </c>
      <c s="33" t="s">
        <v>516</v>
      </c>
      <c s="34">
        <v>142.114</v>
      </c>
      <c s="35">
        <v>0</v>
      </c>
      <c s="35">
        <f>ROUND(ROUND(H37,2)*ROUND(G37,3),2)</f>
      </c>
      <c s="33" t="s">
        <v>64</v>
      </c>
      <c r="O37">
        <f>(I37*21)/100</f>
      </c>
      <c t="s">
        <v>33</v>
      </c>
    </row>
    <row r="38" spans="1:5" ht="12.75">
      <c r="A38" s="36" t="s">
        <v>65</v>
      </c>
      <c r="E38" s="37" t="s">
        <v>66</v>
      </c>
    </row>
    <row r="39" spans="1:5" ht="51">
      <c r="A39" s="38" t="s">
        <v>67</v>
      </c>
      <c r="E39" s="39" t="s">
        <v>1400</v>
      </c>
    </row>
    <row r="40" spans="1:5" ht="318.75">
      <c r="A40" t="s">
        <v>69</v>
      </c>
      <c r="E40" s="37" t="s">
        <v>993</v>
      </c>
    </row>
    <row r="41" spans="1:16" ht="12.75">
      <c r="A41" s="26" t="s">
        <v>60</v>
      </c>
      <c s="31" t="s">
        <v>91</v>
      </c>
      <c s="31" t="s">
        <v>995</v>
      </c>
      <c s="26" t="s">
        <v>66</v>
      </c>
      <c s="32" t="s">
        <v>996</v>
      </c>
      <c s="33" t="s">
        <v>516</v>
      </c>
      <c s="34">
        <v>142.24</v>
      </c>
      <c s="35">
        <v>0</v>
      </c>
      <c s="35">
        <f>ROUND(ROUND(H41,2)*ROUND(G41,3),2)</f>
      </c>
      <c s="33" t="s">
        <v>64</v>
      </c>
      <c r="O41">
        <f>(I41*21)/100</f>
      </c>
      <c t="s">
        <v>33</v>
      </c>
    </row>
    <row r="42" spans="1:5" ht="12.75">
      <c r="A42" s="36" t="s">
        <v>65</v>
      </c>
      <c r="E42" s="37" t="s">
        <v>66</v>
      </c>
    </row>
    <row r="43" spans="1:5" ht="51">
      <c r="A43" s="38" t="s">
        <v>67</v>
      </c>
      <c r="E43" s="39" t="s">
        <v>1401</v>
      </c>
    </row>
    <row r="44" spans="1:5" ht="191.25">
      <c r="A44" t="s">
        <v>69</v>
      </c>
      <c r="E44" s="37" t="s">
        <v>998</v>
      </c>
    </row>
    <row r="45" spans="1:16" ht="12.75">
      <c r="A45" s="26" t="s">
        <v>60</v>
      </c>
      <c s="31" t="s">
        <v>50</v>
      </c>
      <c s="31" t="s">
        <v>1093</v>
      </c>
      <c s="26" t="s">
        <v>66</v>
      </c>
      <c s="32" t="s">
        <v>1094</v>
      </c>
      <c s="33" t="s">
        <v>516</v>
      </c>
      <c s="34">
        <v>5.625</v>
      </c>
      <c s="35">
        <v>0</v>
      </c>
      <c s="35">
        <f>ROUND(ROUND(H45,2)*ROUND(G45,3),2)</f>
      </c>
      <c s="33" t="s">
        <v>64</v>
      </c>
      <c r="O45">
        <f>(I45*21)/100</f>
      </c>
      <c t="s">
        <v>33</v>
      </c>
    </row>
    <row r="46" spans="1:5" ht="12.75">
      <c r="A46" s="36" t="s">
        <v>65</v>
      </c>
      <c r="E46" s="37" t="s">
        <v>66</v>
      </c>
    </row>
    <row r="47" spans="1:5" ht="51">
      <c r="A47" s="38" t="s">
        <v>67</v>
      </c>
      <c r="E47" s="39" t="s">
        <v>1402</v>
      </c>
    </row>
    <row r="48" spans="1:5" ht="242.25">
      <c r="A48" t="s">
        <v>69</v>
      </c>
      <c r="E48" s="37" t="s">
        <v>1096</v>
      </c>
    </row>
    <row r="49" spans="1:16" ht="12.75">
      <c r="A49" s="26" t="s">
        <v>60</v>
      </c>
      <c s="31" t="s">
        <v>52</v>
      </c>
      <c s="31" t="s">
        <v>523</v>
      </c>
      <c s="26" t="s">
        <v>66</v>
      </c>
      <c s="32" t="s">
        <v>524</v>
      </c>
      <c s="33" t="s">
        <v>516</v>
      </c>
      <c s="34">
        <v>47.3</v>
      </c>
      <c s="35">
        <v>0</v>
      </c>
      <c s="35">
        <f>ROUND(ROUND(H49,2)*ROUND(G49,3),2)</f>
      </c>
      <c s="33" t="s">
        <v>64</v>
      </c>
      <c r="O49">
        <f>(I49*21)/100</f>
      </c>
      <c t="s">
        <v>33</v>
      </c>
    </row>
    <row r="50" spans="1:5" ht="12.75">
      <c r="A50" s="36" t="s">
        <v>65</v>
      </c>
      <c r="E50" s="37" t="s">
        <v>66</v>
      </c>
    </row>
    <row r="51" spans="1:5" ht="51">
      <c r="A51" s="38" t="s">
        <v>67</v>
      </c>
      <c r="E51" s="39" t="s">
        <v>1403</v>
      </c>
    </row>
    <row r="52" spans="1:5" ht="229.5">
      <c r="A52" t="s">
        <v>69</v>
      </c>
      <c r="E52" s="37" t="s">
        <v>525</v>
      </c>
    </row>
    <row r="53" spans="1:16" ht="12.75">
      <c r="A53" s="26" t="s">
        <v>60</v>
      </c>
      <c s="31" t="s">
        <v>54</v>
      </c>
      <c s="31" t="s">
        <v>1325</v>
      </c>
      <c s="26" t="s">
        <v>66</v>
      </c>
      <c s="32" t="s">
        <v>1326</v>
      </c>
      <c s="33" t="s">
        <v>516</v>
      </c>
      <c s="34">
        <v>57</v>
      </c>
      <c s="35">
        <v>0</v>
      </c>
      <c s="35">
        <f>ROUND(ROUND(H53,2)*ROUND(G53,3),2)</f>
      </c>
      <c s="33" t="s">
        <v>64</v>
      </c>
      <c r="O53">
        <f>(I53*21)/100</f>
      </c>
      <c t="s">
        <v>33</v>
      </c>
    </row>
    <row r="54" spans="1:5" ht="12.75">
      <c r="A54" s="36" t="s">
        <v>65</v>
      </c>
      <c r="E54" s="37" t="s">
        <v>66</v>
      </c>
    </row>
    <row r="55" spans="1:5" ht="51">
      <c r="A55" s="38" t="s">
        <v>67</v>
      </c>
      <c r="E55" s="39" t="s">
        <v>1404</v>
      </c>
    </row>
    <row r="56" spans="1:5" ht="229.5">
      <c r="A56" t="s">
        <v>69</v>
      </c>
      <c r="E56" s="37" t="s">
        <v>1328</v>
      </c>
    </row>
    <row r="57" spans="1:16" ht="12.75">
      <c r="A57" s="26" t="s">
        <v>60</v>
      </c>
      <c s="31" t="s">
        <v>104</v>
      </c>
      <c s="31" t="s">
        <v>1098</v>
      </c>
      <c s="26" t="s">
        <v>66</v>
      </c>
      <c s="32" t="s">
        <v>1099</v>
      </c>
      <c s="33" t="s">
        <v>516</v>
      </c>
      <c s="34">
        <v>21</v>
      </c>
      <c s="35">
        <v>0</v>
      </c>
      <c s="35">
        <f>ROUND(ROUND(H57,2)*ROUND(G57,3),2)</f>
      </c>
      <c s="33" t="s">
        <v>64</v>
      </c>
      <c r="O57">
        <f>(I57*21)/100</f>
      </c>
      <c t="s">
        <v>33</v>
      </c>
    </row>
    <row r="58" spans="1:5" ht="12.75">
      <c r="A58" s="36" t="s">
        <v>65</v>
      </c>
      <c r="E58" s="37" t="s">
        <v>66</v>
      </c>
    </row>
    <row r="59" spans="1:5" ht="51">
      <c r="A59" s="38" t="s">
        <v>67</v>
      </c>
      <c r="E59" s="39" t="s">
        <v>1405</v>
      </c>
    </row>
    <row r="60" spans="1:5" ht="293.25">
      <c r="A60" t="s">
        <v>69</v>
      </c>
      <c r="E60" s="37" t="s">
        <v>1101</v>
      </c>
    </row>
    <row r="61" spans="1:16" ht="12.75">
      <c r="A61" s="26" t="s">
        <v>60</v>
      </c>
      <c s="31" t="s">
        <v>108</v>
      </c>
      <c s="31" t="s">
        <v>1406</v>
      </c>
      <c s="26" t="s">
        <v>66</v>
      </c>
      <c s="32" t="s">
        <v>1407</v>
      </c>
      <c s="33" t="s">
        <v>85</v>
      </c>
      <c s="34">
        <v>103.8</v>
      </c>
      <c s="35">
        <v>0</v>
      </c>
      <c s="35">
        <f>ROUND(ROUND(H61,2)*ROUND(G61,3),2)</f>
      </c>
      <c s="33" t="s">
        <v>64</v>
      </c>
      <c r="O61">
        <f>(I61*21)/100</f>
      </c>
      <c t="s">
        <v>33</v>
      </c>
    </row>
    <row r="62" spans="1:5" ht="12.75">
      <c r="A62" s="36" t="s">
        <v>65</v>
      </c>
      <c r="E62" s="37" t="s">
        <v>66</v>
      </c>
    </row>
    <row r="63" spans="1:5" ht="63.75">
      <c r="A63" s="38" t="s">
        <v>67</v>
      </c>
      <c r="E63" s="39" t="s">
        <v>1408</v>
      </c>
    </row>
    <row r="64" spans="1:5" ht="38.25">
      <c r="A64" t="s">
        <v>69</v>
      </c>
      <c r="E64" s="37" t="s">
        <v>1409</v>
      </c>
    </row>
    <row r="65" spans="1:16" ht="12.75">
      <c r="A65" s="26" t="s">
        <v>60</v>
      </c>
      <c s="31" t="s">
        <v>113</v>
      </c>
      <c s="31" t="s">
        <v>531</v>
      </c>
      <c s="26" t="s">
        <v>66</v>
      </c>
      <c s="32" t="s">
        <v>532</v>
      </c>
      <c s="33" t="s">
        <v>85</v>
      </c>
      <c s="34">
        <v>103.8</v>
      </c>
      <c s="35">
        <v>0</v>
      </c>
      <c s="35">
        <f>ROUND(ROUND(H65,2)*ROUND(G65,3),2)</f>
      </c>
      <c s="33" t="s">
        <v>64</v>
      </c>
      <c r="O65">
        <f>(I65*21)/100</f>
      </c>
      <c t="s">
        <v>33</v>
      </c>
    </row>
    <row r="66" spans="1:5" ht="12.75">
      <c r="A66" s="36" t="s">
        <v>65</v>
      </c>
      <c r="E66" s="37" t="s">
        <v>66</v>
      </c>
    </row>
    <row r="67" spans="1:5" ht="38.25">
      <c r="A67" s="38" t="s">
        <v>67</v>
      </c>
      <c r="E67" s="39" t="s">
        <v>1410</v>
      </c>
    </row>
    <row r="68" spans="1:5" ht="25.5">
      <c r="A68" t="s">
        <v>69</v>
      </c>
      <c r="E68" s="37" t="s">
        <v>533</v>
      </c>
    </row>
    <row r="69" spans="1:16" ht="12.75">
      <c r="A69" s="26" t="s">
        <v>60</v>
      </c>
      <c s="31" t="s">
        <v>116</v>
      </c>
      <c s="31" t="s">
        <v>1108</v>
      </c>
      <c s="26" t="s">
        <v>66</v>
      </c>
      <c s="32" t="s">
        <v>1109</v>
      </c>
      <c s="33" t="s">
        <v>85</v>
      </c>
      <c s="34">
        <v>103.8</v>
      </c>
      <c s="35">
        <v>0</v>
      </c>
      <c s="35">
        <f>ROUND(ROUND(H69,2)*ROUND(G69,3),2)</f>
      </c>
      <c s="33" t="s">
        <v>64</v>
      </c>
      <c r="O69">
        <f>(I69*21)/100</f>
      </c>
      <c t="s">
        <v>33</v>
      </c>
    </row>
    <row r="70" spans="1:5" ht="12.75">
      <c r="A70" s="36" t="s">
        <v>65</v>
      </c>
      <c r="E70" s="37" t="s">
        <v>66</v>
      </c>
    </row>
    <row r="71" spans="1:5" ht="12.75">
      <c r="A71" s="38" t="s">
        <v>67</v>
      </c>
      <c r="E71" s="39" t="s">
        <v>1411</v>
      </c>
    </row>
    <row r="72" spans="1:5" ht="38.25">
      <c r="A72" t="s">
        <v>69</v>
      </c>
      <c r="E72" s="37" t="s">
        <v>1110</v>
      </c>
    </row>
    <row r="73" spans="1:16" ht="25.5">
      <c r="A73" s="26" t="s">
        <v>60</v>
      </c>
      <c s="31" t="s">
        <v>120</v>
      </c>
      <c s="31" t="s">
        <v>1412</v>
      </c>
      <c s="26" t="s">
        <v>66</v>
      </c>
      <c s="32" t="s">
        <v>1413</v>
      </c>
      <c s="33" t="s">
        <v>516</v>
      </c>
      <c s="34">
        <v>20.76</v>
      </c>
      <c s="35">
        <v>0</v>
      </c>
      <c s="35">
        <f>ROUND(ROUND(H73,2)*ROUND(G73,3),2)</f>
      </c>
      <c s="33" t="s">
        <v>888</v>
      </c>
      <c r="O73">
        <f>(I73*21)/100</f>
      </c>
      <c t="s">
        <v>33</v>
      </c>
    </row>
    <row r="74" spans="1:5" ht="12.75">
      <c r="A74" s="36" t="s">
        <v>65</v>
      </c>
      <c r="E74" s="37" t="s">
        <v>66</v>
      </c>
    </row>
    <row r="75" spans="1:5" ht="12.75">
      <c r="A75" s="38" t="s">
        <v>67</v>
      </c>
      <c r="E75" s="39" t="s">
        <v>1414</v>
      </c>
    </row>
    <row r="76" spans="1:5" ht="25.5">
      <c r="A76" t="s">
        <v>69</v>
      </c>
      <c r="E76" s="37" t="s">
        <v>1415</v>
      </c>
    </row>
    <row r="77" spans="1:18" ht="12.75" customHeight="1">
      <c r="A77" s="6" t="s">
        <v>58</v>
      </c>
      <c s="6"/>
      <c s="41" t="s">
        <v>135</v>
      </c>
      <c s="6"/>
      <c s="29" t="s">
        <v>1007</v>
      </c>
      <c s="6"/>
      <c s="6"/>
      <c s="6"/>
      <c s="42">
        <f>0+Q77</f>
      </c>
      <c s="6"/>
      <c r="O77">
        <f>0+R77</f>
      </c>
      <c r="Q77">
        <f>0+I78+I82+I86</f>
      </c>
      <c>
        <f>0+O78+O82+O86</f>
      </c>
    </row>
    <row r="78" spans="1:16" ht="12.75">
      <c r="A78" s="26" t="s">
        <v>60</v>
      </c>
      <c s="31" t="s">
        <v>123</v>
      </c>
      <c s="31" t="s">
        <v>1416</v>
      </c>
      <c s="26" t="s">
        <v>66</v>
      </c>
      <c s="32" t="s">
        <v>1417</v>
      </c>
      <c s="33" t="s">
        <v>85</v>
      </c>
      <c s="34">
        <v>225.6</v>
      </c>
      <c s="35">
        <v>0</v>
      </c>
      <c s="35">
        <f>ROUND(ROUND(H78,2)*ROUND(G78,3),2)</f>
      </c>
      <c s="33" t="s">
        <v>64</v>
      </c>
      <c r="O78">
        <f>(I78*21)/100</f>
      </c>
      <c t="s">
        <v>33</v>
      </c>
    </row>
    <row r="79" spans="1:5" ht="12.75">
      <c r="A79" s="36" t="s">
        <v>65</v>
      </c>
      <c r="E79" s="37" t="s">
        <v>66</v>
      </c>
    </row>
    <row r="80" spans="1:5" ht="51">
      <c r="A80" s="38" t="s">
        <v>67</v>
      </c>
      <c r="E80" s="39" t="s">
        <v>1418</v>
      </c>
    </row>
    <row r="81" spans="1:5" ht="102">
      <c r="A81" t="s">
        <v>69</v>
      </c>
      <c r="E81" s="37" t="s">
        <v>1015</v>
      </c>
    </row>
    <row r="82" spans="1:16" ht="12.75">
      <c r="A82" s="26" t="s">
        <v>60</v>
      </c>
      <c s="31" t="s">
        <v>127</v>
      </c>
      <c s="31" t="s">
        <v>1419</v>
      </c>
      <c s="26" t="s">
        <v>66</v>
      </c>
      <c s="32" t="s">
        <v>1420</v>
      </c>
      <c s="33" t="s">
        <v>94</v>
      </c>
      <c s="34">
        <v>1</v>
      </c>
      <c s="35">
        <v>0</v>
      </c>
      <c s="35">
        <f>ROUND(ROUND(H82,2)*ROUND(G82,3),2)</f>
      </c>
      <c s="33" t="s">
        <v>64</v>
      </c>
      <c r="O82">
        <f>(I82*21)/100</f>
      </c>
      <c t="s">
        <v>33</v>
      </c>
    </row>
    <row r="83" spans="1:5" ht="12.75">
      <c r="A83" s="36" t="s">
        <v>65</v>
      </c>
      <c r="E83" s="37" t="s">
        <v>66</v>
      </c>
    </row>
    <row r="84" spans="1:5" ht="38.25">
      <c r="A84" s="38" t="s">
        <v>67</v>
      </c>
      <c r="E84" s="39" t="s">
        <v>1421</v>
      </c>
    </row>
    <row r="85" spans="1:5" ht="191.25">
      <c r="A85" t="s">
        <v>69</v>
      </c>
      <c r="E85" s="37" t="s">
        <v>1422</v>
      </c>
    </row>
    <row r="86" spans="1:16" ht="12.75">
      <c r="A86" s="26" t="s">
        <v>60</v>
      </c>
      <c s="31" t="s">
        <v>131</v>
      </c>
      <c s="31" t="s">
        <v>1423</v>
      </c>
      <c s="26" t="s">
        <v>66</v>
      </c>
      <c s="32" t="s">
        <v>1424</v>
      </c>
      <c s="33" t="s">
        <v>516</v>
      </c>
      <c s="34">
        <v>11.28</v>
      </c>
      <c s="35">
        <v>0</v>
      </c>
      <c s="35">
        <f>ROUND(ROUND(H86,2)*ROUND(G86,3),2)</f>
      </c>
      <c s="33" t="s">
        <v>64</v>
      </c>
      <c r="O86">
        <f>(I86*21)/100</f>
      </c>
      <c t="s">
        <v>33</v>
      </c>
    </row>
    <row r="87" spans="1:5" ht="12.75">
      <c r="A87" s="36" t="s">
        <v>65</v>
      </c>
      <c r="E87" s="37" t="s">
        <v>66</v>
      </c>
    </row>
    <row r="88" spans="1:5" ht="38.25">
      <c r="A88" s="38" t="s">
        <v>67</v>
      </c>
      <c r="E88" s="39" t="s">
        <v>1425</v>
      </c>
    </row>
    <row r="89" spans="1:5" ht="38.25">
      <c r="A89" t="s">
        <v>69</v>
      </c>
      <c r="E89" s="37" t="s">
        <v>537</v>
      </c>
    </row>
    <row r="90" spans="1:18" ht="12.75" customHeight="1">
      <c r="A90" s="6" t="s">
        <v>58</v>
      </c>
      <c s="6"/>
      <c s="41" t="s">
        <v>212</v>
      </c>
      <c s="6"/>
      <c s="29" t="s">
        <v>1016</v>
      </c>
      <c s="6"/>
      <c s="6"/>
      <c s="6"/>
      <c s="42">
        <f>0+Q90</f>
      </c>
      <c s="6"/>
      <c r="O90">
        <f>0+R90</f>
      </c>
      <c r="Q90">
        <f>0+I91</f>
      </c>
      <c>
        <f>0+O91</f>
      </c>
    </row>
    <row r="91" spans="1:16" ht="12.75">
      <c r="A91" s="26" t="s">
        <v>60</v>
      </c>
      <c s="31" t="s">
        <v>135</v>
      </c>
      <c s="31" t="s">
        <v>535</v>
      </c>
      <c s="26" t="s">
        <v>66</v>
      </c>
      <c s="32" t="s">
        <v>536</v>
      </c>
      <c s="33" t="s">
        <v>516</v>
      </c>
      <c s="34">
        <v>7.52</v>
      </c>
      <c s="35">
        <v>0</v>
      </c>
      <c s="35">
        <f>ROUND(ROUND(H91,2)*ROUND(G91,3),2)</f>
      </c>
      <c s="33" t="s">
        <v>64</v>
      </c>
      <c r="O91">
        <f>(I91*21)/100</f>
      </c>
      <c t="s">
        <v>33</v>
      </c>
    </row>
    <row r="92" spans="1:5" ht="12.75">
      <c r="A92" s="36" t="s">
        <v>65</v>
      </c>
      <c r="E92" s="37" t="s">
        <v>66</v>
      </c>
    </row>
    <row r="93" spans="1:5" ht="38.25">
      <c r="A93" s="38" t="s">
        <v>67</v>
      </c>
      <c r="E93" s="39" t="s">
        <v>1426</v>
      </c>
    </row>
    <row r="94" spans="1:5" ht="38.25">
      <c r="A94" t="s">
        <v>69</v>
      </c>
      <c r="E94" s="37" t="s">
        <v>537</v>
      </c>
    </row>
    <row r="95" spans="1:18" ht="12.75" customHeight="1">
      <c r="A95" s="6" t="s">
        <v>58</v>
      </c>
      <c s="6"/>
      <c s="41" t="s">
        <v>253</v>
      </c>
      <c s="6"/>
      <c s="29" t="s">
        <v>1125</v>
      </c>
      <c s="6"/>
      <c s="6"/>
      <c s="6"/>
      <c s="42">
        <f>0+Q95</f>
      </c>
      <c s="6"/>
      <c r="O95">
        <f>0+R95</f>
      </c>
      <c r="Q95">
        <f>0+I96+I100+I104+I108+I112</f>
      </c>
      <c>
        <f>0+O96+O100+O104+O108+O112</f>
      </c>
    </row>
    <row r="96" spans="1:16" ht="12.75">
      <c r="A96" s="26" t="s">
        <v>60</v>
      </c>
      <c s="31" t="s">
        <v>139</v>
      </c>
      <c s="31" t="s">
        <v>1130</v>
      </c>
      <c s="26" t="s">
        <v>66</v>
      </c>
      <c s="32" t="s">
        <v>1131</v>
      </c>
      <c s="33" t="s">
        <v>516</v>
      </c>
      <c s="34">
        <v>12.788</v>
      </c>
      <c s="35">
        <v>0</v>
      </c>
      <c s="35">
        <f>ROUND(ROUND(H96,2)*ROUND(G96,3),2)</f>
      </c>
      <c s="33" t="s">
        <v>64</v>
      </c>
      <c r="O96">
        <f>(I96*21)/100</f>
      </c>
      <c t="s">
        <v>33</v>
      </c>
    </row>
    <row r="97" spans="1:5" ht="12.75">
      <c r="A97" s="36" t="s">
        <v>65</v>
      </c>
      <c r="E97" s="37" t="s">
        <v>66</v>
      </c>
    </row>
    <row r="98" spans="1:5" ht="63.75">
      <c r="A98" s="38" t="s">
        <v>67</v>
      </c>
      <c r="E98" s="39" t="s">
        <v>1427</v>
      </c>
    </row>
    <row r="99" spans="1:5" ht="51">
      <c r="A99" t="s">
        <v>69</v>
      </c>
      <c r="E99" s="37" t="s">
        <v>1129</v>
      </c>
    </row>
    <row r="100" spans="1:16" ht="12.75">
      <c r="A100" s="26" t="s">
        <v>60</v>
      </c>
      <c s="31" t="s">
        <v>143</v>
      </c>
      <c s="31" t="s">
        <v>1133</v>
      </c>
      <c s="26" t="s">
        <v>66</v>
      </c>
      <c s="32" t="s">
        <v>1134</v>
      </c>
      <c s="33" t="s">
        <v>85</v>
      </c>
      <c s="34">
        <v>47.52</v>
      </c>
      <c s="35">
        <v>0</v>
      </c>
      <c s="35">
        <f>ROUND(ROUND(H100,2)*ROUND(G100,3),2)</f>
      </c>
      <c s="33" t="s">
        <v>64</v>
      </c>
      <c r="O100">
        <f>(I100*21)/100</f>
      </c>
      <c t="s">
        <v>33</v>
      </c>
    </row>
    <row r="101" spans="1:5" ht="12.75">
      <c r="A101" s="36" t="s">
        <v>65</v>
      </c>
      <c r="E101" s="37" t="s">
        <v>66</v>
      </c>
    </row>
    <row r="102" spans="1:5" ht="51">
      <c r="A102" s="38" t="s">
        <v>67</v>
      </c>
      <c r="E102" s="39" t="s">
        <v>1428</v>
      </c>
    </row>
    <row r="103" spans="1:5" ht="51">
      <c r="A103" t="s">
        <v>69</v>
      </c>
      <c r="E103" s="37" t="s">
        <v>1136</v>
      </c>
    </row>
    <row r="104" spans="1:16" ht="12.75">
      <c r="A104" s="26" t="s">
        <v>60</v>
      </c>
      <c s="31" t="s">
        <v>147</v>
      </c>
      <c s="31" t="s">
        <v>1429</v>
      </c>
      <c s="26" t="s">
        <v>66</v>
      </c>
      <c s="32" t="s">
        <v>1430</v>
      </c>
      <c s="33" t="s">
        <v>85</v>
      </c>
      <c s="34">
        <v>47.656</v>
      </c>
      <c s="35">
        <v>0</v>
      </c>
      <c s="35">
        <f>ROUND(ROUND(H104,2)*ROUND(G104,3),2)</f>
      </c>
      <c s="33" t="s">
        <v>64</v>
      </c>
      <c r="O104">
        <f>(I104*21)/100</f>
      </c>
      <c t="s">
        <v>33</v>
      </c>
    </row>
    <row r="105" spans="1:5" ht="12.75">
      <c r="A105" s="36" t="s">
        <v>65</v>
      </c>
      <c r="E105" s="37" t="s">
        <v>66</v>
      </c>
    </row>
    <row r="106" spans="1:5" ht="51">
      <c r="A106" s="38" t="s">
        <v>67</v>
      </c>
      <c r="E106" s="39" t="s">
        <v>1431</v>
      </c>
    </row>
    <row r="107" spans="1:5" ht="51">
      <c r="A107" t="s">
        <v>69</v>
      </c>
      <c r="E107" s="37" t="s">
        <v>1136</v>
      </c>
    </row>
    <row r="108" spans="1:16" ht="12.75">
      <c r="A108" s="26" t="s">
        <v>60</v>
      </c>
      <c s="31" t="s">
        <v>150</v>
      </c>
      <c s="31" t="s">
        <v>1432</v>
      </c>
      <c s="26" t="s">
        <v>66</v>
      </c>
      <c s="32" t="s">
        <v>1433</v>
      </c>
      <c s="33" t="s">
        <v>85</v>
      </c>
      <c s="34">
        <v>47.656</v>
      </c>
      <c s="35">
        <v>0</v>
      </c>
      <c s="35">
        <f>ROUND(ROUND(H108,2)*ROUND(G108,3),2)</f>
      </c>
      <c s="33" t="s">
        <v>64</v>
      </c>
      <c r="O108">
        <f>(I108*21)/100</f>
      </c>
      <c t="s">
        <v>33</v>
      </c>
    </row>
    <row r="109" spans="1:5" ht="12.75">
      <c r="A109" s="36" t="s">
        <v>65</v>
      </c>
      <c r="E109" s="37" t="s">
        <v>66</v>
      </c>
    </row>
    <row r="110" spans="1:5" ht="51">
      <c r="A110" s="38" t="s">
        <v>67</v>
      </c>
      <c r="E110" s="39" t="s">
        <v>1434</v>
      </c>
    </row>
    <row r="111" spans="1:5" ht="140.25">
      <c r="A111" t="s">
        <v>69</v>
      </c>
      <c r="E111" s="37" t="s">
        <v>1143</v>
      </c>
    </row>
    <row r="112" spans="1:16" ht="12.75">
      <c r="A112" s="26" t="s">
        <v>60</v>
      </c>
      <c s="31" t="s">
        <v>153</v>
      </c>
      <c s="31" t="s">
        <v>1144</v>
      </c>
      <c s="26" t="s">
        <v>66</v>
      </c>
      <c s="32" t="s">
        <v>1145</v>
      </c>
      <c s="33" t="s">
        <v>85</v>
      </c>
      <c s="34">
        <v>47.52</v>
      </c>
      <c s="35">
        <v>0</v>
      </c>
      <c s="35">
        <f>ROUND(ROUND(H112,2)*ROUND(G112,3),2)</f>
      </c>
      <c s="33" t="s">
        <v>64</v>
      </c>
      <c r="O112">
        <f>(I112*21)/100</f>
      </c>
      <c t="s">
        <v>33</v>
      </c>
    </row>
    <row r="113" spans="1:5" ht="12.75">
      <c r="A113" s="36" t="s">
        <v>65</v>
      </c>
      <c r="E113" s="37" t="s">
        <v>66</v>
      </c>
    </row>
    <row r="114" spans="1:5" ht="51">
      <c r="A114" s="38" t="s">
        <v>67</v>
      </c>
      <c r="E114" s="39" t="s">
        <v>1435</v>
      </c>
    </row>
    <row r="115" spans="1:5" ht="140.25">
      <c r="A115" t="s">
        <v>69</v>
      </c>
      <c r="E115" s="37" t="s">
        <v>1143</v>
      </c>
    </row>
    <row r="116" spans="1:18" ht="12.75" customHeight="1">
      <c r="A116" s="6" t="s">
        <v>58</v>
      </c>
      <c s="6"/>
      <c s="41" t="s">
        <v>377</v>
      </c>
      <c s="6"/>
      <c s="29" t="s">
        <v>1027</v>
      </c>
      <c s="6"/>
      <c s="6"/>
      <c s="6"/>
      <c s="42">
        <f>0+Q116</f>
      </c>
      <c s="6"/>
      <c r="O116">
        <f>0+R116</f>
      </c>
      <c r="Q116">
        <f>0+I117+I121+I125+I129</f>
      </c>
      <c>
        <f>0+O117+O121+O125+O129</f>
      </c>
    </row>
    <row r="117" spans="1:16" ht="12.75">
      <c r="A117" s="26" t="s">
        <v>60</v>
      </c>
      <c s="31" t="s">
        <v>158</v>
      </c>
      <c s="31" t="s">
        <v>1436</v>
      </c>
      <c s="26" t="s">
        <v>66</v>
      </c>
      <c s="32" t="s">
        <v>1437</v>
      </c>
      <c s="33" t="s">
        <v>94</v>
      </c>
      <c s="34">
        <v>94</v>
      </c>
      <c s="35">
        <v>0</v>
      </c>
      <c s="35">
        <f>ROUND(ROUND(H117,2)*ROUND(G117,3),2)</f>
      </c>
      <c s="33" t="s">
        <v>64</v>
      </c>
      <c r="O117">
        <f>(I117*21)/100</f>
      </c>
      <c t="s">
        <v>33</v>
      </c>
    </row>
    <row r="118" spans="1:5" ht="12.75">
      <c r="A118" s="36" t="s">
        <v>65</v>
      </c>
      <c r="E118" s="37" t="s">
        <v>66</v>
      </c>
    </row>
    <row r="119" spans="1:5" ht="38.25">
      <c r="A119" s="38" t="s">
        <v>67</v>
      </c>
      <c r="E119" s="39" t="s">
        <v>1438</v>
      </c>
    </row>
    <row r="120" spans="1:5" ht="255">
      <c r="A120" t="s">
        <v>69</v>
      </c>
      <c r="E120" s="37" t="s">
        <v>1439</v>
      </c>
    </row>
    <row r="121" spans="1:16" ht="12.75">
      <c r="A121" s="26" t="s">
        <v>60</v>
      </c>
      <c s="31" t="s">
        <v>162</v>
      </c>
      <c s="31" t="s">
        <v>1440</v>
      </c>
      <c s="26" t="s">
        <v>66</v>
      </c>
      <c s="32" t="s">
        <v>1441</v>
      </c>
      <c s="33" t="s">
        <v>81</v>
      </c>
      <c s="34">
        <v>4</v>
      </c>
      <c s="35">
        <v>0</v>
      </c>
      <c s="35">
        <f>ROUND(ROUND(H121,2)*ROUND(G121,3),2)</f>
      </c>
      <c s="33" t="s">
        <v>64</v>
      </c>
      <c r="O121">
        <f>(I121*21)/100</f>
      </c>
      <c t="s">
        <v>33</v>
      </c>
    </row>
    <row r="122" spans="1:5" ht="12.75">
      <c r="A122" s="36" t="s">
        <v>65</v>
      </c>
      <c r="E122" s="37" t="s">
        <v>66</v>
      </c>
    </row>
    <row r="123" spans="1:5" ht="38.25">
      <c r="A123" s="38" t="s">
        <v>67</v>
      </c>
      <c r="E123" s="39" t="s">
        <v>1442</v>
      </c>
    </row>
    <row r="124" spans="1:5" ht="89.25">
      <c r="A124" t="s">
        <v>69</v>
      </c>
      <c r="E124" s="37" t="s">
        <v>1443</v>
      </c>
    </row>
    <row r="125" spans="1:16" ht="12.75">
      <c r="A125" s="26" t="s">
        <v>60</v>
      </c>
      <c s="31" t="s">
        <v>165</v>
      </c>
      <c s="31" t="s">
        <v>1444</v>
      </c>
      <c s="26" t="s">
        <v>66</v>
      </c>
      <c s="32" t="s">
        <v>1445</v>
      </c>
      <c s="33" t="s">
        <v>94</v>
      </c>
      <c s="34">
        <v>94</v>
      </c>
      <c s="35">
        <v>0</v>
      </c>
      <c s="35">
        <f>ROUND(ROUND(H125,2)*ROUND(G125,3),2)</f>
      </c>
      <c s="33" t="s">
        <v>64</v>
      </c>
      <c r="O125">
        <f>(I125*21)/100</f>
      </c>
      <c t="s">
        <v>33</v>
      </c>
    </row>
    <row r="126" spans="1:5" ht="12.75">
      <c r="A126" s="36" t="s">
        <v>65</v>
      </c>
      <c r="E126" s="37" t="s">
        <v>66</v>
      </c>
    </row>
    <row r="127" spans="1:5" ht="38.25">
      <c r="A127" s="38" t="s">
        <v>67</v>
      </c>
      <c r="E127" s="39" t="s">
        <v>1446</v>
      </c>
    </row>
    <row r="128" spans="1:5" ht="51">
      <c r="A128" t="s">
        <v>69</v>
      </c>
      <c r="E128" s="37" t="s">
        <v>1447</v>
      </c>
    </row>
    <row r="129" spans="1:16" ht="12.75">
      <c r="A129" s="26" t="s">
        <v>60</v>
      </c>
      <c s="31" t="s">
        <v>169</v>
      </c>
      <c s="31" t="s">
        <v>1448</v>
      </c>
      <c s="26" t="s">
        <v>66</v>
      </c>
      <c s="32" t="s">
        <v>1449</v>
      </c>
      <c s="33" t="s">
        <v>94</v>
      </c>
      <c s="34">
        <v>2</v>
      </c>
      <c s="35">
        <v>0</v>
      </c>
      <c s="35">
        <f>ROUND(ROUND(H129,2)*ROUND(G129,3),2)</f>
      </c>
      <c s="33" t="s">
        <v>888</v>
      </c>
      <c r="O129">
        <f>(I129*21)/100</f>
      </c>
      <c t="s">
        <v>33</v>
      </c>
    </row>
    <row r="130" spans="1:5" ht="12.75">
      <c r="A130" s="36" t="s">
        <v>65</v>
      </c>
      <c r="E130" s="37" t="s">
        <v>66</v>
      </c>
    </row>
    <row r="131" spans="1:5" ht="38.25">
      <c r="A131" s="38" t="s">
        <v>67</v>
      </c>
      <c r="E131" s="39" t="s">
        <v>1450</v>
      </c>
    </row>
    <row r="132" spans="1:5" ht="242.25">
      <c r="A132" t="s">
        <v>69</v>
      </c>
      <c r="E132" s="37" t="s">
        <v>1451</v>
      </c>
    </row>
    <row r="133" spans="1:18" ht="12.75" customHeight="1">
      <c r="A133" s="6" t="s">
        <v>58</v>
      </c>
      <c s="6"/>
      <c s="41" t="s">
        <v>419</v>
      </c>
      <c s="6"/>
      <c s="29" t="s">
        <v>891</v>
      </c>
      <c s="6"/>
      <c s="6"/>
      <c s="6"/>
      <c s="42">
        <f>0+Q133</f>
      </c>
      <c s="6"/>
      <c r="O133">
        <f>0+R133</f>
      </c>
      <c r="Q133">
        <f>0+I134+I138</f>
      </c>
      <c>
        <f>0+O134+O138</f>
      </c>
    </row>
    <row r="134" spans="1:16" ht="12.75">
      <c r="A134" s="26" t="s">
        <v>60</v>
      </c>
      <c s="31" t="s">
        <v>173</v>
      </c>
      <c s="31" t="s">
        <v>1452</v>
      </c>
      <c s="26" t="s">
        <v>66</v>
      </c>
      <c s="32" t="s">
        <v>1453</v>
      </c>
      <c s="33" t="s">
        <v>94</v>
      </c>
      <c s="34">
        <v>34</v>
      </c>
      <c s="35">
        <v>0</v>
      </c>
      <c s="35">
        <f>ROUND(ROUND(H134,2)*ROUND(G134,3),2)</f>
      </c>
      <c s="33" t="s">
        <v>64</v>
      </c>
      <c r="O134">
        <f>(I134*21)/100</f>
      </c>
      <c t="s">
        <v>33</v>
      </c>
    </row>
    <row r="135" spans="1:5" ht="12.75">
      <c r="A135" s="36" t="s">
        <v>65</v>
      </c>
      <c r="E135" s="37" t="s">
        <v>66</v>
      </c>
    </row>
    <row r="136" spans="1:5" ht="38.25">
      <c r="A136" s="38" t="s">
        <v>67</v>
      </c>
      <c r="E136" s="39" t="s">
        <v>1454</v>
      </c>
    </row>
    <row r="137" spans="1:5" ht="25.5">
      <c r="A137" t="s">
        <v>69</v>
      </c>
      <c r="E137" s="37" t="s">
        <v>1212</v>
      </c>
    </row>
    <row r="138" spans="1:16" ht="12.75">
      <c r="A138" s="26" t="s">
        <v>60</v>
      </c>
      <c s="31" t="s">
        <v>177</v>
      </c>
      <c s="31" t="s">
        <v>1455</v>
      </c>
      <c s="26" t="s">
        <v>66</v>
      </c>
      <c s="32" t="s">
        <v>1456</v>
      </c>
      <c s="33" t="s">
        <v>94</v>
      </c>
      <c s="34">
        <v>34</v>
      </c>
      <c s="35">
        <v>0</v>
      </c>
      <c s="35">
        <f>ROUND(ROUND(H138,2)*ROUND(G138,3),2)</f>
      </c>
      <c s="33" t="s">
        <v>64</v>
      </c>
      <c r="O138">
        <f>(I138*21)/100</f>
      </c>
      <c t="s">
        <v>33</v>
      </c>
    </row>
    <row r="139" spans="1:5" ht="12.75">
      <c r="A139" s="36" t="s">
        <v>65</v>
      </c>
      <c r="E139" s="37" t="s">
        <v>66</v>
      </c>
    </row>
    <row r="140" spans="1:5" ht="38.25">
      <c r="A140" s="38" t="s">
        <v>67</v>
      </c>
      <c r="E140" s="39" t="s">
        <v>1457</v>
      </c>
    </row>
    <row r="141" spans="1:5" ht="38.25">
      <c r="A141" t="s">
        <v>69</v>
      </c>
      <c r="E141" s="37" t="s">
        <v>1458</v>
      </c>
    </row>
    <row r="142" spans="1:18" ht="12.75" customHeight="1">
      <c r="A142" s="6" t="s">
        <v>58</v>
      </c>
      <c s="6"/>
      <c s="41" t="s">
        <v>817</v>
      </c>
      <c s="6"/>
      <c s="29" t="s">
        <v>818</v>
      </c>
      <c s="6"/>
      <c s="6"/>
      <c s="6"/>
      <c s="42">
        <f>0+Q142</f>
      </c>
      <c s="6"/>
      <c r="O142">
        <f>0+R142</f>
      </c>
      <c r="Q142">
        <f>0+I143+I147</f>
      </c>
      <c>
        <f>0+O143+O147</f>
      </c>
    </row>
    <row r="143" spans="1:16" ht="38.25">
      <c r="A143" s="26" t="s">
        <v>60</v>
      </c>
      <c s="31" t="s">
        <v>180</v>
      </c>
      <c s="31" t="s">
        <v>933</v>
      </c>
      <c s="26" t="s">
        <v>419</v>
      </c>
      <c s="32" t="s">
        <v>934</v>
      </c>
      <c s="33" t="s">
        <v>822</v>
      </c>
      <c s="34">
        <v>227.886</v>
      </c>
      <c s="35">
        <v>0</v>
      </c>
      <c s="35">
        <f>ROUND(ROUND(H143,2)*ROUND(G143,3),2)</f>
      </c>
      <c s="33" t="s">
        <v>888</v>
      </c>
      <c r="O143">
        <f>(I143*21)/100</f>
      </c>
      <c t="s">
        <v>33</v>
      </c>
    </row>
    <row r="144" spans="1:5" ht="12.75">
      <c r="A144" s="36" t="s">
        <v>65</v>
      </c>
      <c r="E144" s="37" t="s">
        <v>823</v>
      </c>
    </row>
    <row r="145" spans="1:5" ht="38.25">
      <c r="A145" s="38" t="s">
        <v>67</v>
      </c>
      <c r="E145" s="39" t="s">
        <v>1459</v>
      </c>
    </row>
    <row r="146" spans="1:5" ht="114.75">
      <c r="A146" t="s">
        <v>69</v>
      </c>
      <c r="E146" s="37" t="s">
        <v>838</v>
      </c>
    </row>
    <row r="147" spans="1:16" ht="38.25">
      <c r="A147" s="26" t="s">
        <v>60</v>
      </c>
      <c s="31" t="s">
        <v>184</v>
      </c>
      <c s="31" t="s">
        <v>1243</v>
      </c>
      <c s="26" t="s">
        <v>419</v>
      </c>
      <c s="32" t="s">
        <v>1244</v>
      </c>
      <c s="33" t="s">
        <v>822</v>
      </c>
      <c s="34">
        <v>15.708</v>
      </c>
      <c s="35">
        <v>0</v>
      </c>
      <c s="35">
        <f>ROUND(ROUND(H147,2)*ROUND(G147,3),2)</f>
      </c>
      <c s="33" t="s">
        <v>457</v>
      </c>
      <c r="O147">
        <f>(I147*21)/100</f>
      </c>
      <c t="s">
        <v>33</v>
      </c>
    </row>
    <row r="148" spans="1:5" ht="12.75">
      <c r="A148" s="36" t="s">
        <v>65</v>
      </c>
      <c r="E148" s="37" t="s">
        <v>823</v>
      </c>
    </row>
    <row r="149" spans="1:5" ht="12.75">
      <c r="A149" s="38" t="s">
        <v>67</v>
      </c>
      <c r="E149" s="39" t="s">
        <v>1460</v>
      </c>
    </row>
    <row r="150" spans="1:5" ht="114.75">
      <c r="A150" t="s">
        <v>69</v>
      </c>
      <c r="E150" s="37" t="s">
        <v>838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